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Medlemstal 2023" sheetId="1" r:id="rId1"/>
  </sheets>
  <definedNames>
    <definedName name="_xlnm.Print_Area" localSheetId="0">'Medlemstal 2023'!$A$1:$AD$63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<sst xmlns="http://schemas.openxmlformats.org/spreadsheetml/2006/main" count="178" uniqueCount="128">
  <si>
    <t>Medlemstal pr. 1.1.2023 i organisationerne tilsluttet Akademikerne</t>
  </si>
  <si>
    <t>ATO</t>
  </si>
  <si>
    <t>KI</t>
  </si>
  <si>
    <t>DDD</t>
  </si>
  <si>
    <t>LSP</t>
  </si>
  <si>
    <t>DdP</t>
  </si>
  <si>
    <t>DJ-AC</t>
  </si>
  <si>
    <t>Djøf</t>
  </si>
  <si>
    <t>DKF</t>
  </si>
  <si>
    <t>DM</t>
  </si>
  <si>
    <t>DMIF</t>
  </si>
  <si>
    <t>DMpF</t>
  </si>
  <si>
    <t>DOKS</t>
  </si>
  <si>
    <t>DP</t>
  </si>
  <si>
    <t>FAC</t>
  </si>
  <si>
    <t>FAOD</t>
  </si>
  <si>
    <t>GL</t>
  </si>
  <si>
    <t>IDA</t>
  </si>
  <si>
    <t>BKF</t>
  </si>
  <si>
    <t>KF</t>
  </si>
  <si>
    <t>KS</t>
  </si>
  <si>
    <t>LF</t>
  </si>
  <si>
    <t>PD</t>
  </si>
  <si>
    <t>TF</t>
  </si>
  <si>
    <t>DS</t>
  </si>
  <si>
    <t>SIF</t>
  </si>
  <si>
    <t>Dfys</t>
  </si>
  <si>
    <t>Etf</t>
  </si>
  <si>
    <t>JMF</t>
  </si>
  <si>
    <t>I alt</t>
  </si>
  <si>
    <t>1. Tjenestemænd</t>
  </si>
  <si>
    <t>1.1 Staten1)</t>
  </si>
  <si>
    <t>1.2 Kommuner</t>
  </si>
  <si>
    <t>1.3 Regioner</t>
  </si>
  <si>
    <t>1.4 Tilskudsinstitutioner2)</t>
  </si>
  <si>
    <t>1.5 Private virksomheder</t>
  </si>
  <si>
    <t>1.6 i alt</t>
  </si>
  <si>
    <t>2. Overenskomstansatte</t>
  </si>
  <si>
    <t>2.1 Staten1)</t>
  </si>
  <si>
    <t>2.2 Kommuner</t>
  </si>
  <si>
    <t>2.3 Regioner</t>
  </si>
  <si>
    <t>2.4 Tilskudsinstitutioner2)</t>
  </si>
  <si>
    <t>2.5 Private virksomheder</t>
  </si>
  <si>
    <t>2.6 I alt</t>
  </si>
  <si>
    <t>3. Andre ansatte3)</t>
  </si>
  <si>
    <t>3.1 Staten1)</t>
  </si>
  <si>
    <t>3.2 Kommuner</t>
  </si>
  <si>
    <t>3.3 Regioner</t>
  </si>
  <si>
    <t>3.4 Tilskudsinstitutioner2)</t>
  </si>
  <si>
    <t>3.5 Private virksomheder</t>
  </si>
  <si>
    <t>3.6 I alt</t>
  </si>
  <si>
    <t>Ansatte i alt</t>
  </si>
  <si>
    <t>Staten</t>
  </si>
  <si>
    <t>Kommuner</t>
  </si>
  <si>
    <t>Rgeioner</t>
  </si>
  <si>
    <t>Tilskudsinstitutioner2)</t>
  </si>
  <si>
    <t>Private virksomheder</t>
  </si>
  <si>
    <t>4. Selvstændige</t>
  </si>
  <si>
    <t>4.1 Selvstændige (liberale erhverv m.v.)</t>
  </si>
  <si>
    <t>5. Beskæftigede i alt</t>
  </si>
  <si>
    <t>5.1 Beskæftigede i alt</t>
  </si>
  <si>
    <t>Heraf kvinder</t>
  </si>
  <si>
    <t>6. Ledige i alt</t>
  </si>
  <si>
    <t>6.1 Ledige i alt</t>
  </si>
  <si>
    <t>7. Medlemmer tilknyttet arbejdsmarkedet i Danmark i alt</t>
  </si>
  <si>
    <t>7.1 Medlemmer tilknyttet arbejdsmarkedet i Danmark i alt</t>
  </si>
  <si>
    <t>8. Erhvervsaktive medlemmer i Udlandet</t>
  </si>
  <si>
    <t>8.1 Erhvervsaktive medlemmer i Udlandet</t>
  </si>
  <si>
    <t>9. Andre medlemmer</t>
  </si>
  <si>
    <t>9.1 Andre medlemmer (ude af erhverv, pensionerede)</t>
  </si>
  <si>
    <t>9.2 Andre medlemmer (studerende)</t>
  </si>
  <si>
    <t>9.3 Andre medlemmer i alt</t>
  </si>
  <si>
    <t>10. Samtlige medlemmer</t>
  </si>
  <si>
    <t>10.1 Samtlige medlemmer</t>
  </si>
  <si>
    <r>
      <rPr>
        <i/>
        <vertAlign val="superscript"/>
        <sz val="9"/>
        <color theme="1"/>
        <rFont val="Verdana"/>
        <family val="2"/>
      </rPr>
      <t>1)</t>
    </r>
    <r>
      <rPr>
        <i/>
        <sz val="9"/>
        <color theme="1"/>
        <rFont val="Verdana"/>
        <family val="2"/>
      </rPr>
      <t xml:space="preserve"> Incl. ansatte i tjenestemandslignende stilling</t>
    </r>
  </si>
  <si>
    <r>
      <rPr>
        <i/>
        <vertAlign val="superscript"/>
        <sz val="9"/>
        <color theme="1"/>
        <rFont val="Verdana"/>
        <family val="2"/>
      </rPr>
      <t>2)</t>
    </r>
    <r>
      <rPr>
        <i/>
        <sz val="9"/>
        <color theme="1"/>
        <rFont val="Verdana"/>
        <family val="2"/>
      </rPr>
      <t xml:space="preserve"> Virksomheder og institutioner, der modtager løntilskud eller refusion fra det offentlige</t>
    </r>
  </si>
  <si>
    <r>
      <rPr>
        <i/>
        <vertAlign val="superscript"/>
        <sz val="9"/>
        <color theme="1"/>
        <rFont val="Verdana"/>
        <family val="2"/>
      </rPr>
      <t>3)</t>
    </r>
    <r>
      <rPr>
        <i/>
        <sz val="9"/>
        <color theme="1"/>
        <rFont val="Verdana"/>
        <family val="2"/>
      </rPr>
      <t xml:space="preserve"> Anden ansættelsesform end tjenestemands- eller overenskomstansættelse</t>
    </r>
  </si>
  <si>
    <t>Medlemstal pr. 1.1.2022 i organisationerne tilsluttet AC</t>
  </si>
  <si>
    <t>De6</t>
  </si>
  <si>
    <t>DJØF</t>
  </si>
  <si>
    <t>DM+JA</t>
  </si>
  <si>
    <t>Brobyggerne</t>
  </si>
  <si>
    <t>FR</t>
  </si>
  <si>
    <t>Lægeforeningen</t>
  </si>
  <si>
    <t>TOAC</t>
  </si>
  <si>
    <t>IFAC</t>
  </si>
  <si>
    <t>De 3</t>
  </si>
  <si>
    <t>Kultur og Information</t>
  </si>
  <si>
    <t>Danmarks</t>
  </si>
  <si>
    <t>Forbundet Arkitekter og Designere</t>
  </si>
  <si>
    <t>Forbundet Kommunikation og Sprog</t>
  </si>
  <si>
    <t>Gymnasie-</t>
  </si>
  <si>
    <t>Yngre Læger</t>
  </si>
  <si>
    <t>Den danske Præsteforening</t>
  </si>
  <si>
    <t>Den Danske Land-</t>
  </si>
  <si>
    <t>Danske Fysioterapeuter</t>
  </si>
  <si>
    <t>Dansk Psykolog Forening</t>
  </si>
  <si>
    <t>Jurist- og</t>
  </si>
  <si>
    <t>(Dansk</t>
  </si>
  <si>
    <t>Ansatte tandlægers forening</t>
  </si>
  <si>
    <t>Dansk Journalistforbund</t>
  </si>
  <si>
    <t>skolernes</t>
  </si>
  <si>
    <t>Foreningen af Speciallæger</t>
  </si>
  <si>
    <t>Dansk Musikpædagogisk Forening</t>
  </si>
  <si>
    <t>inspektørforening</t>
  </si>
  <si>
    <t>Ergoterapeuter</t>
  </si>
  <si>
    <t>Tandlægeforeningen</t>
  </si>
  <si>
    <t>Økonom-</t>
  </si>
  <si>
    <t>Magister-</t>
  </si>
  <si>
    <t>Konstruktørforeningen</t>
  </si>
  <si>
    <t>PharmaDanmark</t>
  </si>
  <si>
    <t>Lærer-</t>
  </si>
  <si>
    <t>Praktiserende Lægers Organisation</t>
  </si>
  <si>
    <t>Dansk Organist- og Kantor Samfund</t>
  </si>
  <si>
    <t>Ingeniørforeningen</t>
  </si>
  <si>
    <t>Jordmødre</t>
  </si>
  <si>
    <t>Tilsammen</t>
  </si>
  <si>
    <t>tjek</t>
  </si>
  <si>
    <t>Dansk Kiropraktor Forening</t>
  </si>
  <si>
    <t>forbund</t>
  </si>
  <si>
    <t>forening)</t>
  </si>
  <si>
    <t>Danske Scenografer</t>
  </si>
  <si>
    <t>Den Danske Dyrlægeforening</t>
  </si>
  <si>
    <t>forening</t>
  </si>
  <si>
    <t>Forsvarsgruppen i AC</t>
  </si>
  <si>
    <t>Dansk Mejeriingeniør Forening</t>
  </si>
  <si>
    <t>Jordbrugsakademikerne</t>
  </si>
  <si>
    <t>Foreningen af Skibsinsp. I Søfartsstyr.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</si>
</sst>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9"/>
      <color theme="1"/>
      <name val="Verdana"/>
      <family val="2"/>
    </font>
    <font>
      <i/>
      <vertAlign val="superscript"/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24"/>
      <name val="Arial MT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0" fontId="6" fillId="2" borderId="0" xfId="0" applyFont="1" applyFill="1"/>
    <xf numFmtId="0" fontId="8" fillId="2" borderId="0" xfId="0" applyFont="1" applyFill="1"/>
    <xf numFmtId="0" fontId="9" fillId="3" borderId="0" xfId="0" applyFont="1" applyFill="1" applyProtection="1">
      <protection locked="0"/>
    </xf>
    <xf numFmtId="0" fontId="0" fillId="3" borderId="0" xfId="0" applyFill="1"/>
    <xf numFmtId="0" fontId="10" fillId="3" borderId="0" xfId="0" applyFont="1" applyFill="1" applyAlignment="1">
      <alignment horizontal="center"/>
    </xf>
    <xf numFmtId="0" fontId="1" fillId="3" borderId="0" xfId="0" applyFont="1" applyFill="1"/>
    <xf numFmtId="0" fontId="10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left" indent="1"/>
    </xf>
    <xf numFmtId="3" fontId="0" fillId="3" borderId="0" xfId="0" applyNumberFormat="1" applyFill="1"/>
    <xf numFmtId="3" fontId="2" fillId="3" borderId="0" xfId="0" applyNumberFormat="1" applyFont="1" applyFill="1"/>
    <xf numFmtId="0" fontId="5" fillId="3" borderId="0" xfId="0" applyFont="1" applyFill="1"/>
    <xf numFmtId="0" fontId="2" fillId="3" borderId="0" xfId="0" applyFont="1" applyFill="1"/>
    <xf numFmtId="0" fontId="5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 indent="1"/>
    </xf>
    <xf numFmtId="0" fontId="1" fillId="3" borderId="0" xfId="0" applyFont="1" applyFill="1"/>
    <xf numFmtId="0" fontId="1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D5DB-09F0-403D-B5B3-3CA1A2298D74}">
  <sheetPr>
    <pageSetUpPr fitToPage="1"/>
  </sheetPr>
  <dimension ref="A1:AG141"/>
  <sheetViews>
    <sheetView tabSelected="1" zoomScale="90" zoomScaleNormal="9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ColWidth="9.140625" defaultRowHeight="15"/>
  <cols>
    <col min="1" max="1" width="34.421875" style="0" customWidth="1"/>
    <col min="2" max="6" width="8.421875" style="0" customWidth="1"/>
    <col min="7" max="18" width="8.57421875" style="0" customWidth="1"/>
    <col min="19" max="21" width="10.57421875" style="0" customWidth="1"/>
    <col min="22" max="30" width="8.57421875" style="0" customWidth="1"/>
  </cols>
  <sheetData>
    <row r="1" s="2" customFormat="1" ht="26.25">
      <c r="A1" s="1" t="s">
        <v>0</v>
      </c>
    </row>
    <row r="2" spans="2:30" s="2" customFormat="1" ht="1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</row>
    <row r="3" s="2" customFormat="1" ht="15">
      <c r="A3" s="4" t="s">
        <v>30</v>
      </c>
    </row>
    <row r="4" spans="1:33" s="2" customFormat="1" ht="15">
      <c r="A4" s="5" t="s">
        <v>31</v>
      </c>
      <c r="B4" s="6">
        <v>0</v>
      </c>
      <c r="C4" s="6">
        <v>43</v>
      </c>
      <c r="D4" s="6">
        <v>18</v>
      </c>
      <c r="E4" s="6">
        <v>0</v>
      </c>
      <c r="F4" s="6">
        <v>1652</v>
      </c>
      <c r="G4" s="6">
        <v>0</v>
      </c>
      <c r="H4" s="6">
        <v>4815</v>
      </c>
      <c r="I4" s="6">
        <v>0</v>
      </c>
      <c r="J4" s="6">
        <v>280</v>
      </c>
      <c r="K4" s="6">
        <v>0</v>
      </c>
      <c r="L4" s="6">
        <v>0</v>
      </c>
      <c r="M4" s="6">
        <v>192</v>
      </c>
      <c r="N4" s="6">
        <v>0</v>
      </c>
      <c r="O4" s="6">
        <v>2420</v>
      </c>
      <c r="P4" s="6">
        <v>0</v>
      </c>
      <c r="Q4" s="6">
        <v>51</v>
      </c>
      <c r="R4" s="6">
        <v>0</v>
      </c>
      <c r="S4" s="6">
        <v>0</v>
      </c>
      <c r="T4" s="6">
        <v>5</v>
      </c>
      <c r="U4" s="6">
        <v>0</v>
      </c>
      <c r="V4" s="6">
        <v>8</v>
      </c>
      <c r="W4" s="6">
        <v>1</v>
      </c>
      <c r="X4" s="6">
        <v>2</v>
      </c>
      <c r="Y4" s="6">
        <v>0</v>
      </c>
      <c r="Z4" s="6">
        <v>5</v>
      </c>
      <c r="AA4" s="6">
        <v>0</v>
      </c>
      <c r="AB4" s="6">
        <v>0</v>
      </c>
      <c r="AC4" s="6">
        <v>1</v>
      </c>
      <c r="AD4" s="6">
        <f aca="true" t="shared" si="0" ref="AD4:AD9">SUM(B4:AC4)</f>
        <v>9493</v>
      </c>
      <c r="AG4" s="6"/>
    </row>
    <row r="5" spans="1:33" s="2" customFormat="1" ht="15">
      <c r="A5" s="5" t="s">
        <v>32</v>
      </c>
      <c r="B5" s="6">
        <v>22</v>
      </c>
      <c r="C5" s="6">
        <v>33</v>
      </c>
      <c r="D5" s="6">
        <v>0</v>
      </c>
      <c r="E5" s="6">
        <v>0</v>
      </c>
      <c r="F5" s="6">
        <v>0</v>
      </c>
      <c r="G5" s="6">
        <v>0</v>
      </c>
      <c r="H5" s="6">
        <v>2345</v>
      </c>
      <c r="I5" s="6">
        <v>0</v>
      </c>
      <c r="J5" s="6">
        <v>22</v>
      </c>
      <c r="K5" s="6">
        <v>0</v>
      </c>
      <c r="L5" s="6">
        <v>3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5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f t="shared" si="0"/>
        <v>2430</v>
      </c>
      <c r="AG5" s="6"/>
    </row>
    <row r="6" spans="1:33" s="2" customFormat="1" ht="15">
      <c r="A6" s="5" t="s">
        <v>33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611</v>
      </c>
      <c r="I6" s="6">
        <v>0</v>
      </c>
      <c r="J6" s="6">
        <v>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466</v>
      </c>
      <c r="W6" s="6">
        <v>7</v>
      </c>
      <c r="X6" s="6">
        <v>3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f t="shared" si="0"/>
        <v>1092</v>
      </c>
      <c r="AG6" s="6"/>
    </row>
    <row r="7" spans="1:33" s="2" customFormat="1" ht="15">
      <c r="A7" s="5" t="s">
        <v>34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50.83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f t="shared" si="0"/>
        <v>50.83</v>
      </c>
      <c r="AG7" s="6"/>
    </row>
    <row r="8" spans="1:33" s="2" customFormat="1" ht="15">
      <c r="A8" s="5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170.17000000000002</v>
      </c>
      <c r="I8" s="6">
        <v>0</v>
      </c>
      <c r="J8" s="6">
        <v>6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f t="shared" si="0"/>
        <v>176.17000000000002</v>
      </c>
      <c r="AG8" s="6"/>
    </row>
    <row r="9" spans="1:33" s="2" customFormat="1" ht="15">
      <c r="A9" s="5" t="s">
        <v>36</v>
      </c>
      <c r="B9" s="6">
        <v>22</v>
      </c>
      <c r="C9" s="6">
        <v>76</v>
      </c>
      <c r="D9" s="6">
        <v>18</v>
      </c>
      <c r="E9" s="6">
        <v>0</v>
      </c>
      <c r="F9" s="6">
        <v>1652</v>
      </c>
      <c r="G9" s="6">
        <v>0</v>
      </c>
      <c r="H9" s="6">
        <v>7992</v>
      </c>
      <c r="I9" s="6">
        <v>0</v>
      </c>
      <c r="J9" s="6">
        <v>313</v>
      </c>
      <c r="K9" s="6">
        <v>0</v>
      </c>
      <c r="L9" s="6">
        <v>3</v>
      </c>
      <c r="M9" s="6">
        <v>192</v>
      </c>
      <c r="N9" s="6">
        <v>0</v>
      </c>
      <c r="O9" s="6">
        <v>2420</v>
      </c>
      <c r="P9" s="6">
        <v>0</v>
      </c>
      <c r="Q9" s="6">
        <v>51</v>
      </c>
      <c r="R9" s="6">
        <v>0</v>
      </c>
      <c r="S9" s="6">
        <v>0</v>
      </c>
      <c r="T9" s="6">
        <v>5</v>
      </c>
      <c r="U9" s="6">
        <v>0</v>
      </c>
      <c r="V9" s="6">
        <v>474</v>
      </c>
      <c r="W9" s="6">
        <v>8</v>
      </c>
      <c r="X9" s="6">
        <v>10</v>
      </c>
      <c r="Y9" s="6">
        <v>0</v>
      </c>
      <c r="Z9" s="6">
        <v>5</v>
      </c>
      <c r="AA9" s="6">
        <v>0</v>
      </c>
      <c r="AB9" s="6">
        <v>0</v>
      </c>
      <c r="AC9" s="6">
        <v>1</v>
      </c>
      <c r="AD9" s="6">
        <f t="shared" si="0"/>
        <v>13242</v>
      </c>
      <c r="AG9" s="6"/>
    </row>
    <row r="10" spans="1:13" s="2" customFormat="1" ht="15">
      <c r="A10" s="5"/>
      <c r="M10" s="6"/>
    </row>
    <row r="11" spans="1:13" s="2" customFormat="1" ht="15">
      <c r="A11" s="4" t="s">
        <v>37</v>
      </c>
      <c r="M11" s="6"/>
    </row>
    <row r="12" spans="1:33" s="2" customFormat="1" ht="15">
      <c r="A12" s="5" t="s">
        <v>38</v>
      </c>
      <c r="B12" s="6">
        <v>3</v>
      </c>
      <c r="C12" s="6">
        <v>533</v>
      </c>
      <c r="D12" s="6">
        <v>560</v>
      </c>
      <c r="E12" s="6">
        <v>137</v>
      </c>
      <c r="F12" s="6">
        <v>360</v>
      </c>
      <c r="G12" s="6">
        <v>328</v>
      </c>
      <c r="H12" s="6">
        <v>20935.321393623934</v>
      </c>
      <c r="I12" s="6">
        <v>0</v>
      </c>
      <c r="J12" s="6">
        <v>12661</v>
      </c>
      <c r="K12" s="6">
        <v>26</v>
      </c>
      <c r="L12" s="6">
        <v>0</v>
      </c>
      <c r="M12" s="6">
        <v>181</v>
      </c>
      <c r="N12" s="6">
        <v>550</v>
      </c>
      <c r="O12" s="6">
        <v>809</v>
      </c>
      <c r="P12" s="6">
        <v>438</v>
      </c>
      <c r="Q12" s="6">
        <v>11880</v>
      </c>
      <c r="R12" s="6">
        <v>12155</v>
      </c>
      <c r="S12" s="6">
        <v>189</v>
      </c>
      <c r="T12" s="6">
        <v>237</v>
      </c>
      <c r="U12" s="6">
        <v>877</v>
      </c>
      <c r="V12" s="6">
        <v>668</v>
      </c>
      <c r="W12" s="6">
        <v>744</v>
      </c>
      <c r="X12" s="6">
        <v>123</v>
      </c>
      <c r="Y12" s="6">
        <v>0</v>
      </c>
      <c r="Z12" s="6">
        <v>46</v>
      </c>
      <c r="AA12" s="6">
        <v>324</v>
      </c>
      <c r="AB12" s="6">
        <v>272</v>
      </c>
      <c r="AC12" s="6">
        <v>54</v>
      </c>
      <c r="AD12" s="6">
        <f aca="true" t="shared" si="1" ref="AD12:AD17">SUM(B12:AC12)</f>
        <v>65090.32139362393</v>
      </c>
      <c r="AG12" s="6"/>
    </row>
    <row r="13" spans="1:33" s="2" customFormat="1" ht="15">
      <c r="A13" s="5" t="s">
        <v>39</v>
      </c>
      <c r="B13" s="6">
        <v>496</v>
      </c>
      <c r="C13" s="6">
        <v>1373</v>
      </c>
      <c r="D13" s="6">
        <v>4</v>
      </c>
      <c r="E13" s="6">
        <v>206</v>
      </c>
      <c r="F13" s="6">
        <v>0</v>
      </c>
      <c r="G13" s="6">
        <v>106</v>
      </c>
      <c r="H13" s="6">
        <v>7507.887878021562</v>
      </c>
      <c r="I13" s="6">
        <v>0</v>
      </c>
      <c r="J13" s="6">
        <v>5384</v>
      </c>
      <c r="K13" s="6">
        <v>0</v>
      </c>
      <c r="L13" s="6">
        <v>644</v>
      </c>
      <c r="M13" s="6">
        <v>0</v>
      </c>
      <c r="N13" s="6">
        <v>2608</v>
      </c>
      <c r="O13" s="6">
        <v>0</v>
      </c>
      <c r="P13" s="6">
        <v>920</v>
      </c>
      <c r="Q13" s="6">
        <v>87</v>
      </c>
      <c r="R13" s="6">
        <v>4827</v>
      </c>
      <c r="S13" s="6">
        <v>0</v>
      </c>
      <c r="T13" s="6">
        <v>783</v>
      </c>
      <c r="U13" s="6">
        <v>273</v>
      </c>
      <c r="V13" s="6">
        <v>88</v>
      </c>
      <c r="W13" s="6">
        <v>19</v>
      </c>
      <c r="X13" s="6">
        <v>511</v>
      </c>
      <c r="Y13" s="6">
        <v>0</v>
      </c>
      <c r="Z13" s="6">
        <v>0</v>
      </c>
      <c r="AA13" s="6">
        <v>5071</v>
      </c>
      <c r="AB13" s="6">
        <v>5534</v>
      </c>
      <c r="AC13" s="6">
        <v>15</v>
      </c>
      <c r="AD13" s="6">
        <f t="shared" si="1"/>
        <v>36456.88787802156</v>
      </c>
      <c r="AG13" s="6"/>
    </row>
    <row r="14" spans="1:33" s="2" customFormat="1" ht="15">
      <c r="A14" s="5" t="s">
        <v>40</v>
      </c>
      <c r="B14" s="6">
        <v>3</v>
      </c>
      <c r="C14" s="6">
        <v>33</v>
      </c>
      <c r="D14" s="6">
        <v>8</v>
      </c>
      <c r="E14" s="6">
        <v>5</v>
      </c>
      <c r="F14" s="6">
        <v>0</v>
      </c>
      <c r="G14" s="6">
        <v>28</v>
      </c>
      <c r="H14" s="6">
        <v>2709.303224374312</v>
      </c>
      <c r="I14" s="6">
        <v>28</v>
      </c>
      <c r="J14" s="6">
        <v>2107</v>
      </c>
      <c r="K14" s="6">
        <v>0</v>
      </c>
      <c r="L14" s="6">
        <v>0</v>
      </c>
      <c r="M14" s="6">
        <v>0</v>
      </c>
      <c r="N14" s="6">
        <v>1947</v>
      </c>
      <c r="O14" s="6">
        <v>0</v>
      </c>
      <c r="P14" s="6">
        <v>54</v>
      </c>
      <c r="Q14" s="6">
        <v>0</v>
      </c>
      <c r="R14" s="6">
        <v>2423</v>
      </c>
      <c r="S14" s="6">
        <v>0</v>
      </c>
      <c r="T14" s="6">
        <v>74</v>
      </c>
      <c r="U14" s="6">
        <v>130</v>
      </c>
      <c r="V14" s="6">
        <v>19440</v>
      </c>
      <c r="W14" s="6">
        <v>672</v>
      </c>
      <c r="X14" s="6">
        <v>95</v>
      </c>
      <c r="Y14" s="6">
        <v>0</v>
      </c>
      <c r="Z14" s="6">
        <v>0</v>
      </c>
      <c r="AA14" s="6">
        <v>2287</v>
      </c>
      <c r="AB14" s="6">
        <v>1454</v>
      </c>
      <c r="AC14" s="6">
        <v>1961</v>
      </c>
      <c r="AD14" s="6">
        <f t="shared" si="1"/>
        <v>35458.30322437431</v>
      </c>
      <c r="AG14" s="6"/>
    </row>
    <row r="15" spans="1:33" s="2" customFormat="1" ht="15">
      <c r="A15" s="5" t="s">
        <v>41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108.92000000000002</v>
      </c>
      <c r="I15" s="6">
        <v>9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7</v>
      </c>
      <c r="AB15" s="6">
        <v>0</v>
      </c>
      <c r="AC15" s="6">
        <v>0</v>
      </c>
      <c r="AD15" s="6">
        <f t="shared" si="1"/>
        <v>124.92000000000002</v>
      </c>
      <c r="AG15" s="6"/>
    </row>
    <row r="16" spans="1:33" s="2" customFormat="1" ht="15">
      <c r="A16" s="5" t="s">
        <v>42</v>
      </c>
      <c r="B16" s="6">
        <v>0</v>
      </c>
      <c r="C16" s="6">
        <v>4</v>
      </c>
      <c r="D16" s="6">
        <v>808</v>
      </c>
      <c r="E16" s="6">
        <v>325</v>
      </c>
      <c r="F16" s="6">
        <v>0</v>
      </c>
      <c r="G16" s="6">
        <v>1351</v>
      </c>
      <c r="H16" s="6">
        <v>669.0799999999999</v>
      </c>
      <c r="I16" s="6">
        <v>0</v>
      </c>
      <c r="J16" s="6">
        <v>1856</v>
      </c>
      <c r="K16" s="6">
        <v>0</v>
      </c>
      <c r="L16" s="6">
        <v>0</v>
      </c>
      <c r="M16" s="6">
        <v>0</v>
      </c>
      <c r="N16" s="6">
        <v>56</v>
      </c>
      <c r="O16" s="6">
        <v>0</v>
      </c>
      <c r="P16" s="6">
        <v>1871</v>
      </c>
      <c r="Q16" s="6">
        <v>0</v>
      </c>
      <c r="R16" s="6">
        <v>3476</v>
      </c>
      <c r="S16" s="6">
        <v>0</v>
      </c>
      <c r="T16" s="6">
        <v>1499</v>
      </c>
      <c r="U16" s="6">
        <v>171</v>
      </c>
      <c r="V16" s="6">
        <v>0</v>
      </c>
      <c r="W16" s="6">
        <v>804</v>
      </c>
      <c r="X16" s="6">
        <v>0</v>
      </c>
      <c r="Y16" s="6">
        <v>73</v>
      </c>
      <c r="Z16" s="6">
        <v>0</v>
      </c>
      <c r="AA16" s="6">
        <v>198</v>
      </c>
      <c r="AB16" s="6">
        <v>325</v>
      </c>
      <c r="AC16" s="6">
        <v>0</v>
      </c>
      <c r="AD16" s="6">
        <f t="shared" si="1"/>
        <v>13486.08</v>
      </c>
      <c r="AG16" s="6"/>
    </row>
    <row r="17" spans="1:33" s="2" customFormat="1" ht="15">
      <c r="A17" s="5" t="s">
        <v>43</v>
      </c>
      <c r="B17" s="6">
        <v>502</v>
      </c>
      <c r="C17" s="6">
        <v>1943</v>
      </c>
      <c r="D17" s="6">
        <v>1380</v>
      </c>
      <c r="E17" s="6">
        <v>673</v>
      </c>
      <c r="F17" s="6">
        <v>360</v>
      </c>
      <c r="G17" s="6">
        <v>1813</v>
      </c>
      <c r="H17" s="6">
        <v>31930.512496019808</v>
      </c>
      <c r="I17" s="6">
        <v>37</v>
      </c>
      <c r="J17" s="6">
        <v>22008</v>
      </c>
      <c r="K17" s="6">
        <v>26</v>
      </c>
      <c r="L17" s="6">
        <v>644</v>
      </c>
      <c r="M17" s="6">
        <v>181</v>
      </c>
      <c r="N17" s="6">
        <v>5161</v>
      </c>
      <c r="O17" s="6">
        <v>809</v>
      </c>
      <c r="P17" s="6">
        <v>3283</v>
      </c>
      <c r="Q17" s="6">
        <v>11967</v>
      </c>
      <c r="R17" s="6">
        <v>22881</v>
      </c>
      <c r="S17" s="6">
        <v>189</v>
      </c>
      <c r="T17" s="6">
        <v>2593</v>
      </c>
      <c r="U17" s="6">
        <v>1451</v>
      </c>
      <c r="V17" s="6">
        <v>20196</v>
      </c>
      <c r="W17" s="6">
        <v>2239</v>
      </c>
      <c r="X17" s="6">
        <v>729</v>
      </c>
      <c r="Y17" s="6">
        <v>73</v>
      </c>
      <c r="Z17" s="6">
        <v>46</v>
      </c>
      <c r="AA17" s="6">
        <v>7887</v>
      </c>
      <c r="AB17" s="6">
        <v>7585</v>
      </c>
      <c r="AC17" s="6">
        <v>2030</v>
      </c>
      <c r="AD17" s="6">
        <f t="shared" si="1"/>
        <v>150616.5124960198</v>
      </c>
      <c r="AG17" s="6"/>
    </row>
    <row r="18" spans="1:13" s="2" customFormat="1" ht="15">
      <c r="A18" s="5"/>
      <c r="M18" s="6"/>
    </row>
    <row r="19" spans="1:13" s="2" customFormat="1" ht="15">
      <c r="A19" s="4" t="s">
        <v>44</v>
      </c>
      <c r="M19" s="6"/>
    </row>
    <row r="20" spans="1:33" s="2" customFormat="1" ht="15">
      <c r="A20" s="5" t="s">
        <v>45</v>
      </c>
      <c r="B20" s="6">
        <v>0</v>
      </c>
      <c r="C20" s="6">
        <v>55</v>
      </c>
      <c r="D20" s="6">
        <v>0</v>
      </c>
      <c r="E20" s="6">
        <v>0</v>
      </c>
      <c r="F20" s="6">
        <v>56</v>
      </c>
      <c r="G20" s="6">
        <v>35</v>
      </c>
      <c r="H20" s="6">
        <v>408</v>
      </c>
      <c r="I20" s="6">
        <v>0</v>
      </c>
      <c r="J20" s="6">
        <v>4941</v>
      </c>
      <c r="K20" s="6">
        <v>0</v>
      </c>
      <c r="L20" s="6">
        <v>0</v>
      </c>
      <c r="M20" s="6">
        <v>55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f aca="true" t="shared" si="2" ref="AD20:AD25">SUM(B20:AC20)</f>
        <v>5550</v>
      </c>
      <c r="AG20" s="6"/>
    </row>
    <row r="21" spans="1:33" s="2" customFormat="1" ht="15">
      <c r="A21" s="5" t="s">
        <v>46</v>
      </c>
      <c r="B21" s="6">
        <v>0</v>
      </c>
      <c r="C21" s="6">
        <v>36</v>
      </c>
      <c r="D21" s="6">
        <v>0</v>
      </c>
      <c r="E21" s="6">
        <v>0</v>
      </c>
      <c r="F21" s="6">
        <v>0</v>
      </c>
      <c r="G21" s="6">
        <v>8</v>
      </c>
      <c r="H21" s="6">
        <v>19</v>
      </c>
      <c r="I21" s="6">
        <v>0</v>
      </c>
      <c r="J21" s="6">
        <v>2283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f t="shared" si="2"/>
        <v>2346</v>
      </c>
      <c r="AG21" s="6"/>
    </row>
    <row r="22" spans="1:33" s="2" customFormat="1" ht="15">
      <c r="A22" s="5" t="s">
        <v>47</v>
      </c>
      <c r="B22" s="6">
        <v>0</v>
      </c>
      <c r="C22" s="6">
        <v>0</v>
      </c>
      <c r="D22" s="6">
        <v>0</v>
      </c>
      <c r="E22" s="6">
        <v>0</v>
      </c>
      <c r="F22" s="6">
        <v>4</v>
      </c>
      <c r="G22" s="6">
        <v>0</v>
      </c>
      <c r="H22" s="6">
        <v>1</v>
      </c>
      <c r="I22" s="6">
        <v>0</v>
      </c>
      <c r="J22" s="6">
        <v>539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f t="shared" si="2"/>
        <v>544</v>
      </c>
      <c r="AG22" s="6"/>
    </row>
    <row r="23" spans="1:33" s="2" customFormat="1" ht="15">
      <c r="A23" s="5" t="s">
        <v>48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21</v>
      </c>
      <c r="AB23" s="6">
        <v>0</v>
      </c>
      <c r="AC23" s="6">
        <v>0</v>
      </c>
      <c r="AD23" s="6">
        <f t="shared" si="2"/>
        <v>21</v>
      </c>
      <c r="AG23" s="6"/>
    </row>
    <row r="24" spans="1:33" s="2" customFormat="1" ht="15">
      <c r="A24" s="5" t="s">
        <v>49</v>
      </c>
      <c r="B24" s="6">
        <v>47</v>
      </c>
      <c r="C24" s="6">
        <v>338</v>
      </c>
      <c r="D24" s="6">
        <v>321</v>
      </c>
      <c r="E24" s="6">
        <v>133</v>
      </c>
      <c r="F24" s="6">
        <v>45</v>
      </c>
      <c r="G24" s="6">
        <v>1608</v>
      </c>
      <c r="H24" s="6">
        <v>30608.487503980192</v>
      </c>
      <c r="I24" s="6">
        <v>277</v>
      </c>
      <c r="J24" s="6">
        <v>10032</v>
      </c>
      <c r="K24" s="6">
        <v>305</v>
      </c>
      <c r="L24" s="6">
        <v>0</v>
      </c>
      <c r="M24" s="6">
        <v>0</v>
      </c>
      <c r="N24" s="6">
        <v>813</v>
      </c>
      <c r="O24" s="6">
        <v>0</v>
      </c>
      <c r="P24" s="6">
        <v>1100</v>
      </c>
      <c r="Q24" s="6">
        <v>0</v>
      </c>
      <c r="R24" s="6">
        <v>71885</v>
      </c>
      <c r="S24" s="6">
        <v>315</v>
      </c>
      <c r="T24" s="6">
        <v>4620</v>
      </c>
      <c r="U24" s="6">
        <v>3753</v>
      </c>
      <c r="V24" s="6">
        <v>2043</v>
      </c>
      <c r="W24" s="6">
        <v>3556</v>
      </c>
      <c r="X24" s="6">
        <v>1283</v>
      </c>
      <c r="Y24" s="6">
        <v>140</v>
      </c>
      <c r="Z24" s="6">
        <v>0</v>
      </c>
      <c r="AA24" s="6">
        <v>1865</v>
      </c>
      <c r="AB24" s="6">
        <v>0</v>
      </c>
      <c r="AC24" s="6">
        <v>112</v>
      </c>
      <c r="AD24" s="6">
        <f t="shared" si="2"/>
        <v>135199.4875039802</v>
      </c>
      <c r="AG24" s="6"/>
    </row>
    <row r="25" spans="1:33" s="2" customFormat="1" ht="15">
      <c r="A25" s="5" t="s">
        <v>50</v>
      </c>
      <c r="B25" s="6">
        <v>47</v>
      </c>
      <c r="C25" s="6">
        <v>429</v>
      </c>
      <c r="D25" s="6">
        <v>321</v>
      </c>
      <c r="E25" s="6">
        <v>133</v>
      </c>
      <c r="F25" s="6">
        <v>105</v>
      </c>
      <c r="G25" s="6">
        <v>1651</v>
      </c>
      <c r="H25" s="6">
        <v>31036.487503980192</v>
      </c>
      <c r="I25" s="6">
        <v>277</v>
      </c>
      <c r="J25" s="6">
        <v>17795</v>
      </c>
      <c r="K25" s="6">
        <v>305</v>
      </c>
      <c r="L25" s="6">
        <v>0</v>
      </c>
      <c r="M25" s="6">
        <v>55</v>
      </c>
      <c r="N25" s="6">
        <v>813</v>
      </c>
      <c r="O25" s="6">
        <v>0</v>
      </c>
      <c r="P25" s="6">
        <v>1100</v>
      </c>
      <c r="Q25" s="6">
        <v>0</v>
      </c>
      <c r="R25" s="6">
        <v>71885</v>
      </c>
      <c r="S25" s="6">
        <v>315</v>
      </c>
      <c r="T25" s="6">
        <v>4620</v>
      </c>
      <c r="U25" s="6">
        <v>3753</v>
      </c>
      <c r="V25" s="6">
        <v>2043</v>
      </c>
      <c r="W25" s="6">
        <v>3556</v>
      </c>
      <c r="X25" s="6">
        <v>1283</v>
      </c>
      <c r="Y25" s="6">
        <v>140</v>
      </c>
      <c r="Z25" s="6">
        <v>0</v>
      </c>
      <c r="AA25" s="6">
        <v>1886</v>
      </c>
      <c r="AB25" s="6">
        <v>0</v>
      </c>
      <c r="AC25" s="6">
        <v>112</v>
      </c>
      <c r="AD25" s="6">
        <f t="shared" si="2"/>
        <v>143660.4875039802</v>
      </c>
      <c r="AG25" s="6"/>
    </row>
    <row r="26" spans="1:30" s="2" customFormat="1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3" s="2" customFormat="1" ht="15">
      <c r="A27" s="4" t="s">
        <v>51</v>
      </c>
      <c r="B27" s="6">
        <f>B25+B17+B9</f>
        <v>571</v>
      </c>
      <c r="C27" s="6">
        <f aca="true" t="shared" si="3" ref="C27:AC27">C25+C17+C9</f>
        <v>2448</v>
      </c>
      <c r="D27" s="6">
        <f t="shared" si="3"/>
        <v>1719</v>
      </c>
      <c r="E27" s="6">
        <f t="shared" si="3"/>
        <v>806</v>
      </c>
      <c r="F27" s="6">
        <f t="shared" si="3"/>
        <v>2117</v>
      </c>
      <c r="G27" s="6">
        <f>G25+G17+G9</f>
        <v>3464</v>
      </c>
      <c r="H27" s="6">
        <f t="shared" si="3"/>
        <v>70959</v>
      </c>
      <c r="I27" s="6">
        <f t="shared" si="3"/>
        <v>314</v>
      </c>
      <c r="J27" s="6">
        <f t="shared" si="3"/>
        <v>40116</v>
      </c>
      <c r="K27" s="6">
        <f t="shared" si="3"/>
        <v>331</v>
      </c>
      <c r="L27" s="6">
        <f t="shared" si="3"/>
        <v>647</v>
      </c>
      <c r="M27" s="6">
        <f t="shared" si="3"/>
        <v>428</v>
      </c>
      <c r="N27" s="6">
        <f t="shared" si="3"/>
        <v>5974</v>
      </c>
      <c r="O27" s="6">
        <f t="shared" si="3"/>
        <v>3229</v>
      </c>
      <c r="P27" s="6">
        <f t="shared" si="3"/>
        <v>4383</v>
      </c>
      <c r="Q27" s="6">
        <f t="shared" si="3"/>
        <v>12018</v>
      </c>
      <c r="R27" s="6">
        <f t="shared" si="3"/>
        <v>94766</v>
      </c>
      <c r="S27" s="6">
        <f t="shared" si="3"/>
        <v>504</v>
      </c>
      <c r="T27" s="6">
        <f>T25+T17+T9</f>
        <v>7218</v>
      </c>
      <c r="U27" s="6">
        <f t="shared" si="3"/>
        <v>5204</v>
      </c>
      <c r="V27" s="6">
        <f t="shared" si="3"/>
        <v>22713</v>
      </c>
      <c r="W27" s="6">
        <f t="shared" si="3"/>
        <v>5803</v>
      </c>
      <c r="X27" s="6">
        <f t="shared" si="3"/>
        <v>2022</v>
      </c>
      <c r="Y27" s="6">
        <f>Y25+Y17+Y9</f>
        <v>213</v>
      </c>
      <c r="Z27" s="6">
        <f t="shared" si="3"/>
        <v>51</v>
      </c>
      <c r="AA27" s="6">
        <f t="shared" si="3"/>
        <v>9773</v>
      </c>
      <c r="AB27" s="6">
        <f t="shared" si="3"/>
        <v>7585</v>
      </c>
      <c r="AC27" s="6">
        <f t="shared" si="3"/>
        <v>2143</v>
      </c>
      <c r="AD27" s="6">
        <f aca="true" t="shared" si="4" ref="AD27:AD32">SUM(B27:AC27)</f>
        <v>307519</v>
      </c>
      <c r="AG27" s="6"/>
    </row>
    <row r="28" spans="1:33" s="2" customFormat="1" ht="15">
      <c r="A28" s="5" t="s">
        <v>52</v>
      </c>
      <c r="B28" s="6">
        <f>B4+B12+B20</f>
        <v>3</v>
      </c>
      <c r="C28" s="6">
        <f aca="true" t="shared" si="5" ref="C28:AC32">C4+C12+C20</f>
        <v>631</v>
      </c>
      <c r="D28" s="6">
        <f t="shared" si="5"/>
        <v>578</v>
      </c>
      <c r="E28" s="6">
        <f t="shared" si="5"/>
        <v>137</v>
      </c>
      <c r="F28" s="6">
        <f t="shared" si="5"/>
        <v>2068</v>
      </c>
      <c r="G28" s="6">
        <f t="shared" si="5"/>
        <v>363</v>
      </c>
      <c r="H28" s="6">
        <f t="shared" si="5"/>
        <v>26158.321393623934</v>
      </c>
      <c r="I28" s="6">
        <f t="shared" si="5"/>
        <v>0</v>
      </c>
      <c r="J28" s="6">
        <f t="shared" si="5"/>
        <v>17882</v>
      </c>
      <c r="K28" s="6">
        <f t="shared" si="5"/>
        <v>26</v>
      </c>
      <c r="L28" s="6">
        <f t="shared" si="5"/>
        <v>0</v>
      </c>
      <c r="M28" s="6">
        <f t="shared" si="5"/>
        <v>428</v>
      </c>
      <c r="N28" s="6">
        <f t="shared" si="5"/>
        <v>550</v>
      </c>
      <c r="O28" s="6">
        <f t="shared" si="5"/>
        <v>3229</v>
      </c>
      <c r="P28" s="6">
        <f t="shared" si="5"/>
        <v>438</v>
      </c>
      <c r="Q28" s="6">
        <f t="shared" si="5"/>
        <v>11931</v>
      </c>
      <c r="R28" s="6">
        <f t="shared" si="5"/>
        <v>12155</v>
      </c>
      <c r="S28" s="6">
        <f t="shared" si="5"/>
        <v>189</v>
      </c>
      <c r="T28" s="6">
        <f t="shared" si="5"/>
        <v>242</v>
      </c>
      <c r="U28" s="6">
        <f t="shared" si="5"/>
        <v>877</v>
      </c>
      <c r="V28" s="6">
        <f t="shared" si="5"/>
        <v>676</v>
      </c>
      <c r="W28" s="6">
        <f t="shared" si="5"/>
        <v>745</v>
      </c>
      <c r="X28" s="6">
        <f t="shared" si="5"/>
        <v>125</v>
      </c>
      <c r="Y28" s="6">
        <f t="shared" si="5"/>
        <v>0</v>
      </c>
      <c r="Z28" s="6">
        <f t="shared" si="5"/>
        <v>51</v>
      </c>
      <c r="AA28" s="6">
        <f t="shared" si="5"/>
        <v>324</v>
      </c>
      <c r="AB28" s="6">
        <f t="shared" si="5"/>
        <v>272</v>
      </c>
      <c r="AC28" s="6">
        <f t="shared" si="5"/>
        <v>55</v>
      </c>
      <c r="AD28" s="6">
        <f t="shared" si="4"/>
        <v>80133.32139362393</v>
      </c>
      <c r="AG28" s="6"/>
    </row>
    <row r="29" spans="1:33" s="2" customFormat="1" ht="15">
      <c r="A29" s="5" t="s">
        <v>53</v>
      </c>
      <c r="B29" s="6">
        <f>B5+B13+B21</f>
        <v>518</v>
      </c>
      <c r="C29" s="6">
        <f t="shared" si="5"/>
        <v>1442</v>
      </c>
      <c r="D29" s="6">
        <f t="shared" si="5"/>
        <v>4</v>
      </c>
      <c r="E29" s="6">
        <f t="shared" si="5"/>
        <v>206</v>
      </c>
      <c r="F29" s="6">
        <f t="shared" si="5"/>
        <v>0</v>
      </c>
      <c r="G29" s="6">
        <f t="shared" si="5"/>
        <v>114</v>
      </c>
      <c r="H29" s="6">
        <f t="shared" si="5"/>
        <v>9871.887878021562</v>
      </c>
      <c r="I29" s="6">
        <f t="shared" si="5"/>
        <v>0</v>
      </c>
      <c r="J29" s="6">
        <f t="shared" si="5"/>
        <v>7689</v>
      </c>
      <c r="K29" s="6">
        <f t="shared" si="5"/>
        <v>0</v>
      </c>
      <c r="L29" s="6">
        <f t="shared" si="5"/>
        <v>647</v>
      </c>
      <c r="M29" s="6">
        <f t="shared" si="5"/>
        <v>0</v>
      </c>
      <c r="N29" s="6">
        <f t="shared" si="5"/>
        <v>2608</v>
      </c>
      <c r="O29" s="6">
        <f t="shared" si="5"/>
        <v>0</v>
      </c>
      <c r="P29" s="6">
        <f t="shared" si="5"/>
        <v>920</v>
      </c>
      <c r="Q29" s="6">
        <f t="shared" si="5"/>
        <v>87</v>
      </c>
      <c r="R29" s="6">
        <f t="shared" si="5"/>
        <v>4827</v>
      </c>
      <c r="S29" s="6">
        <f t="shared" si="5"/>
        <v>0</v>
      </c>
      <c r="T29" s="6">
        <f t="shared" si="5"/>
        <v>783</v>
      </c>
      <c r="U29" s="6">
        <f t="shared" si="5"/>
        <v>273</v>
      </c>
      <c r="V29" s="6">
        <f t="shared" si="5"/>
        <v>88</v>
      </c>
      <c r="W29" s="6">
        <f t="shared" si="5"/>
        <v>19</v>
      </c>
      <c r="X29" s="6">
        <f t="shared" si="5"/>
        <v>516</v>
      </c>
      <c r="Y29" s="6">
        <f t="shared" si="5"/>
        <v>0</v>
      </c>
      <c r="Z29" s="6">
        <f t="shared" si="5"/>
        <v>0</v>
      </c>
      <c r="AA29" s="6">
        <f t="shared" si="5"/>
        <v>5071</v>
      </c>
      <c r="AB29" s="6">
        <f t="shared" si="5"/>
        <v>5534</v>
      </c>
      <c r="AC29" s="6">
        <f t="shared" si="5"/>
        <v>15</v>
      </c>
      <c r="AD29" s="6">
        <f t="shared" si="4"/>
        <v>41232.88787802156</v>
      </c>
      <c r="AG29" s="6"/>
    </row>
    <row r="30" spans="1:33" s="2" customFormat="1" ht="15">
      <c r="A30" s="5" t="s">
        <v>54</v>
      </c>
      <c r="B30" s="6">
        <f>B6+B14+B22</f>
        <v>3</v>
      </c>
      <c r="C30" s="6">
        <f t="shared" si="5"/>
        <v>33</v>
      </c>
      <c r="D30" s="6">
        <f t="shared" si="5"/>
        <v>8</v>
      </c>
      <c r="E30" s="6">
        <f t="shared" si="5"/>
        <v>5</v>
      </c>
      <c r="F30" s="6">
        <f t="shared" si="5"/>
        <v>4</v>
      </c>
      <c r="G30" s="6">
        <f t="shared" si="5"/>
        <v>28</v>
      </c>
      <c r="H30" s="6">
        <f t="shared" si="5"/>
        <v>3321.303224374312</v>
      </c>
      <c r="I30" s="6">
        <f t="shared" si="5"/>
        <v>28</v>
      </c>
      <c r="J30" s="6">
        <f t="shared" si="5"/>
        <v>2651</v>
      </c>
      <c r="K30" s="6">
        <f t="shared" si="5"/>
        <v>0</v>
      </c>
      <c r="L30" s="6">
        <f t="shared" si="5"/>
        <v>0</v>
      </c>
      <c r="M30" s="6">
        <f t="shared" si="5"/>
        <v>0</v>
      </c>
      <c r="N30" s="6">
        <f t="shared" si="5"/>
        <v>1947</v>
      </c>
      <c r="O30" s="6">
        <f t="shared" si="5"/>
        <v>0</v>
      </c>
      <c r="P30" s="6">
        <f t="shared" si="5"/>
        <v>54</v>
      </c>
      <c r="Q30" s="6">
        <f t="shared" si="5"/>
        <v>0</v>
      </c>
      <c r="R30" s="6">
        <f t="shared" si="5"/>
        <v>2423</v>
      </c>
      <c r="S30" s="6">
        <f t="shared" si="5"/>
        <v>0</v>
      </c>
      <c r="T30" s="6">
        <f t="shared" si="5"/>
        <v>74</v>
      </c>
      <c r="U30" s="6">
        <f t="shared" si="5"/>
        <v>130</v>
      </c>
      <c r="V30" s="6">
        <f t="shared" si="5"/>
        <v>19906</v>
      </c>
      <c r="W30" s="6">
        <f t="shared" si="5"/>
        <v>679</v>
      </c>
      <c r="X30" s="6">
        <f t="shared" si="5"/>
        <v>98</v>
      </c>
      <c r="Y30" s="6">
        <f t="shared" si="5"/>
        <v>0</v>
      </c>
      <c r="Z30" s="6">
        <f t="shared" si="5"/>
        <v>0</v>
      </c>
      <c r="AA30" s="6">
        <f t="shared" si="5"/>
        <v>2287</v>
      </c>
      <c r="AB30" s="6">
        <f t="shared" si="5"/>
        <v>1454</v>
      </c>
      <c r="AC30" s="6">
        <f t="shared" si="5"/>
        <v>1961</v>
      </c>
      <c r="AD30" s="6">
        <f t="shared" si="4"/>
        <v>37094.30322437431</v>
      </c>
      <c r="AG30" s="6"/>
    </row>
    <row r="31" spans="1:33" s="2" customFormat="1" ht="15">
      <c r="A31" s="5" t="s">
        <v>55</v>
      </c>
      <c r="B31" s="6">
        <f>B7+B15+B23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159.75</v>
      </c>
      <c r="I31" s="6">
        <f t="shared" si="5"/>
        <v>9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  <c r="Q31" s="6">
        <f t="shared" si="5"/>
        <v>0</v>
      </c>
      <c r="R31" s="6">
        <f t="shared" si="5"/>
        <v>0</v>
      </c>
      <c r="S31" s="6">
        <f t="shared" si="5"/>
        <v>0</v>
      </c>
      <c r="T31" s="6">
        <f t="shared" si="5"/>
        <v>0</v>
      </c>
      <c r="U31" s="6">
        <f t="shared" si="5"/>
        <v>0</v>
      </c>
      <c r="V31" s="6">
        <f t="shared" si="5"/>
        <v>0</v>
      </c>
      <c r="W31" s="6">
        <f t="shared" si="5"/>
        <v>0</v>
      </c>
      <c r="X31" s="6">
        <f t="shared" si="5"/>
        <v>0</v>
      </c>
      <c r="Y31" s="6">
        <f t="shared" si="5"/>
        <v>0</v>
      </c>
      <c r="Z31" s="6">
        <f t="shared" si="5"/>
        <v>0</v>
      </c>
      <c r="AA31" s="6">
        <f t="shared" si="5"/>
        <v>28</v>
      </c>
      <c r="AB31" s="6">
        <f t="shared" si="5"/>
        <v>0</v>
      </c>
      <c r="AC31" s="6">
        <f t="shared" si="5"/>
        <v>0</v>
      </c>
      <c r="AD31" s="6">
        <f t="shared" si="4"/>
        <v>196.75</v>
      </c>
      <c r="AG31" s="6"/>
    </row>
    <row r="32" spans="1:33" s="2" customFormat="1" ht="15">
      <c r="A32" s="5" t="s">
        <v>56</v>
      </c>
      <c r="B32" s="6">
        <f>B8+B16+B24</f>
        <v>47</v>
      </c>
      <c r="C32" s="6">
        <f t="shared" si="5"/>
        <v>342</v>
      </c>
      <c r="D32" s="6">
        <f t="shared" si="5"/>
        <v>1129</v>
      </c>
      <c r="E32" s="6">
        <f t="shared" si="5"/>
        <v>458</v>
      </c>
      <c r="F32" s="6">
        <f t="shared" si="5"/>
        <v>45</v>
      </c>
      <c r="G32" s="6">
        <f t="shared" si="5"/>
        <v>2959</v>
      </c>
      <c r="H32" s="6">
        <f t="shared" si="5"/>
        <v>31447.737503980192</v>
      </c>
      <c r="I32" s="6">
        <f t="shared" si="5"/>
        <v>277</v>
      </c>
      <c r="J32" s="6">
        <f t="shared" si="5"/>
        <v>11894</v>
      </c>
      <c r="K32" s="6">
        <f t="shared" si="5"/>
        <v>305</v>
      </c>
      <c r="L32" s="6">
        <f t="shared" si="5"/>
        <v>0</v>
      </c>
      <c r="M32" s="6">
        <f t="shared" si="5"/>
        <v>0</v>
      </c>
      <c r="N32" s="6">
        <f t="shared" si="5"/>
        <v>869</v>
      </c>
      <c r="O32" s="6">
        <f t="shared" si="5"/>
        <v>0</v>
      </c>
      <c r="P32" s="6">
        <f t="shared" si="5"/>
        <v>2971</v>
      </c>
      <c r="Q32" s="6">
        <f t="shared" si="5"/>
        <v>0</v>
      </c>
      <c r="R32" s="6">
        <f t="shared" si="5"/>
        <v>75361</v>
      </c>
      <c r="S32" s="6">
        <f t="shared" si="5"/>
        <v>315</v>
      </c>
      <c r="T32" s="6">
        <f t="shared" si="5"/>
        <v>6119</v>
      </c>
      <c r="U32" s="6">
        <f t="shared" si="5"/>
        <v>3924</v>
      </c>
      <c r="V32" s="6">
        <f t="shared" si="5"/>
        <v>2043</v>
      </c>
      <c r="W32" s="6">
        <f t="shared" si="5"/>
        <v>4360</v>
      </c>
      <c r="X32" s="6">
        <f t="shared" si="5"/>
        <v>1283</v>
      </c>
      <c r="Y32" s="6">
        <f t="shared" si="5"/>
        <v>213</v>
      </c>
      <c r="Z32" s="6">
        <f t="shared" si="5"/>
        <v>0</v>
      </c>
      <c r="AA32" s="6">
        <f t="shared" si="5"/>
        <v>2063</v>
      </c>
      <c r="AB32" s="6">
        <f t="shared" si="5"/>
        <v>325</v>
      </c>
      <c r="AC32" s="6">
        <f t="shared" si="5"/>
        <v>112</v>
      </c>
      <c r="AD32" s="6">
        <f t="shared" si="4"/>
        <v>148861.7375039802</v>
      </c>
      <c r="AG32" s="6"/>
    </row>
    <row r="33" spans="1:30" s="2" customFormat="1" ht="15">
      <c r="A33" s="5"/>
      <c r="G33" s="6"/>
      <c r="M33" s="6"/>
      <c r="AD33" s="6"/>
    </row>
    <row r="34" spans="1:30" s="2" customFormat="1" ht="15">
      <c r="A34" s="4" t="s">
        <v>57</v>
      </c>
      <c r="M34" s="6"/>
      <c r="AD34" s="6"/>
    </row>
    <row r="35" spans="1:30" s="2" customFormat="1" ht="25.5">
      <c r="A35" s="5" t="s">
        <v>58</v>
      </c>
      <c r="B35" s="6">
        <v>0</v>
      </c>
      <c r="C35" s="6">
        <v>2</v>
      </c>
      <c r="D35" s="6">
        <v>727</v>
      </c>
      <c r="E35" s="6">
        <v>187</v>
      </c>
      <c r="F35" s="6">
        <v>0</v>
      </c>
      <c r="G35" s="6">
        <v>754</v>
      </c>
      <c r="H35" s="6">
        <v>4861</v>
      </c>
      <c r="I35" s="6">
        <v>375</v>
      </c>
      <c r="J35" s="6">
        <v>1048</v>
      </c>
      <c r="K35" s="6">
        <v>12</v>
      </c>
      <c r="L35" s="6">
        <v>3</v>
      </c>
      <c r="M35" s="6">
        <v>0</v>
      </c>
      <c r="N35" s="6">
        <v>2373</v>
      </c>
      <c r="O35" s="6">
        <v>0</v>
      </c>
      <c r="P35" s="6">
        <v>294</v>
      </c>
      <c r="Q35" s="6">
        <v>0</v>
      </c>
      <c r="R35" s="6">
        <v>3493</v>
      </c>
      <c r="S35" s="6">
        <v>631</v>
      </c>
      <c r="T35" s="6">
        <v>103</v>
      </c>
      <c r="U35" s="6">
        <v>98</v>
      </c>
      <c r="V35" s="6">
        <v>4700</v>
      </c>
      <c r="W35" s="6">
        <v>92</v>
      </c>
      <c r="X35" s="6">
        <v>1614</v>
      </c>
      <c r="Y35" s="6">
        <v>37</v>
      </c>
      <c r="Z35" s="6">
        <v>0</v>
      </c>
      <c r="AA35" s="6">
        <v>2551</v>
      </c>
      <c r="AB35" s="6">
        <v>42</v>
      </c>
      <c r="AC35" s="6">
        <v>43</v>
      </c>
      <c r="AD35" s="6">
        <f>SUM(B35:AC35)</f>
        <v>24040</v>
      </c>
    </row>
    <row r="36" spans="1:30" s="2" customFormat="1" ht="15">
      <c r="A36" s="5"/>
      <c r="M36" s="6"/>
      <c r="AD36" s="6"/>
    </row>
    <row r="37" spans="1:30" s="2" customFormat="1" ht="15">
      <c r="A37" s="4" t="s">
        <v>59</v>
      </c>
      <c r="M37" s="6"/>
      <c r="AD37" s="6"/>
    </row>
    <row r="38" spans="1:30" s="2" customFormat="1" ht="15">
      <c r="A38" s="5" t="s">
        <v>60</v>
      </c>
      <c r="B38" s="6">
        <v>571</v>
      </c>
      <c r="C38" s="6">
        <v>2450</v>
      </c>
      <c r="D38" s="6">
        <v>2446</v>
      </c>
      <c r="E38" s="6">
        <v>993</v>
      </c>
      <c r="F38" s="6">
        <v>2117</v>
      </c>
      <c r="G38" s="6">
        <v>4218</v>
      </c>
      <c r="H38" s="6">
        <v>75820</v>
      </c>
      <c r="I38" s="6">
        <v>689</v>
      </c>
      <c r="J38" s="6">
        <v>41164</v>
      </c>
      <c r="K38" s="6">
        <v>343</v>
      </c>
      <c r="L38" s="6">
        <v>650</v>
      </c>
      <c r="M38" s="6">
        <v>428</v>
      </c>
      <c r="N38" s="6">
        <v>8347</v>
      </c>
      <c r="O38" s="6">
        <v>3229</v>
      </c>
      <c r="P38" s="6">
        <v>4677</v>
      </c>
      <c r="Q38" s="6">
        <v>12018</v>
      </c>
      <c r="R38" s="6">
        <v>98259</v>
      </c>
      <c r="S38" s="6">
        <v>1135</v>
      </c>
      <c r="T38" s="6">
        <v>7321</v>
      </c>
      <c r="U38" s="6">
        <v>5302</v>
      </c>
      <c r="V38" s="6">
        <v>27413</v>
      </c>
      <c r="W38" s="6">
        <v>5895</v>
      </c>
      <c r="X38" s="6">
        <v>3636</v>
      </c>
      <c r="Y38" s="6">
        <v>250</v>
      </c>
      <c r="Z38" s="6">
        <v>51</v>
      </c>
      <c r="AA38" s="6">
        <v>12324</v>
      </c>
      <c r="AB38" s="6">
        <v>7627</v>
      </c>
      <c r="AC38" s="6">
        <v>2186</v>
      </c>
      <c r="AD38" s="6">
        <f aca="true" t="shared" si="6" ref="AD38:AD57">SUM(B38:AC38)</f>
        <v>331559</v>
      </c>
    </row>
    <row r="39" spans="1:30" s="2" customFormat="1" ht="15">
      <c r="A39" s="5" t="s">
        <v>61</v>
      </c>
      <c r="B39" s="6">
        <v>483</v>
      </c>
      <c r="C39" s="6">
        <v>1851</v>
      </c>
      <c r="D39" s="6">
        <v>1775</v>
      </c>
      <c r="E39" s="6">
        <v>278</v>
      </c>
      <c r="F39" s="6">
        <v>1259</v>
      </c>
      <c r="G39" s="6">
        <v>2546</v>
      </c>
      <c r="H39" s="6">
        <v>42297</v>
      </c>
      <c r="I39" s="6">
        <v>384</v>
      </c>
      <c r="J39" s="6">
        <v>24237</v>
      </c>
      <c r="K39" s="6">
        <v>159</v>
      </c>
      <c r="L39" s="6">
        <v>380</v>
      </c>
      <c r="M39" s="6">
        <v>174</v>
      </c>
      <c r="N39" s="6">
        <v>6581</v>
      </c>
      <c r="O39" s="6">
        <v>212</v>
      </c>
      <c r="P39" s="6">
        <v>2781</v>
      </c>
      <c r="Q39" s="6">
        <v>6772</v>
      </c>
      <c r="R39" s="6">
        <v>27181</v>
      </c>
      <c r="S39" s="6">
        <v>732</v>
      </c>
      <c r="T39" s="6">
        <v>1338</v>
      </c>
      <c r="U39" s="6">
        <v>4645</v>
      </c>
      <c r="V39" s="6">
        <v>15563</v>
      </c>
      <c r="W39" s="6">
        <v>4024</v>
      </c>
      <c r="X39" s="6">
        <v>2411</v>
      </c>
      <c r="Y39" s="6">
        <v>144</v>
      </c>
      <c r="Z39" s="6">
        <v>9</v>
      </c>
      <c r="AA39" s="6">
        <v>8899</v>
      </c>
      <c r="AB39" s="6">
        <v>7098</v>
      </c>
      <c r="AC39" s="6">
        <v>2185</v>
      </c>
      <c r="AD39" s="6">
        <f t="shared" si="6"/>
        <v>166398</v>
      </c>
    </row>
    <row r="40" spans="1:30" s="2" customFormat="1" ht="15">
      <c r="A40" s="5"/>
      <c r="M40" s="6"/>
      <c r="AD40" s="6"/>
    </row>
    <row r="41" spans="1:30" s="2" customFormat="1" ht="15">
      <c r="A41" s="4" t="s">
        <v>62</v>
      </c>
      <c r="M41" s="6"/>
      <c r="AD41" s="6">
        <f t="shared" si="6"/>
        <v>0</v>
      </c>
    </row>
    <row r="42" spans="1:30" s="2" customFormat="1" ht="15">
      <c r="A42" s="5" t="s">
        <v>63</v>
      </c>
      <c r="B42" s="6">
        <v>17</v>
      </c>
      <c r="C42" s="6">
        <v>169</v>
      </c>
      <c r="D42" s="6">
        <v>168</v>
      </c>
      <c r="E42" s="6">
        <v>11</v>
      </c>
      <c r="F42" s="6">
        <v>114</v>
      </c>
      <c r="G42" s="6">
        <v>375</v>
      </c>
      <c r="H42" s="6">
        <v>1923</v>
      </c>
      <c r="I42" s="6">
        <v>10</v>
      </c>
      <c r="J42" s="6">
        <v>4660</v>
      </c>
      <c r="K42" s="6">
        <v>7</v>
      </c>
      <c r="L42" s="6">
        <v>7</v>
      </c>
      <c r="M42" s="6">
        <v>0</v>
      </c>
      <c r="N42" s="6">
        <v>430</v>
      </c>
      <c r="O42" s="6">
        <v>0</v>
      </c>
      <c r="P42" s="6">
        <v>354</v>
      </c>
      <c r="Q42" s="6">
        <v>494</v>
      </c>
      <c r="R42" s="6">
        <v>2606</v>
      </c>
      <c r="S42" s="6">
        <v>126</v>
      </c>
      <c r="T42" s="6">
        <v>79</v>
      </c>
      <c r="U42" s="6">
        <v>208</v>
      </c>
      <c r="V42" s="6">
        <v>215</v>
      </c>
      <c r="W42" s="6">
        <v>204</v>
      </c>
      <c r="X42" s="6">
        <v>97</v>
      </c>
      <c r="Y42" s="6">
        <v>12</v>
      </c>
      <c r="Z42" s="6">
        <v>0</v>
      </c>
      <c r="AA42" s="6">
        <v>248</v>
      </c>
      <c r="AB42" s="6">
        <v>110</v>
      </c>
      <c r="AC42" s="6">
        <v>25</v>
      </c>
      <c r="AD42" s="6">
        <f t="shared" si="6"/>
        <v>12669</v>
      </c>
    </row>
    <row r="43" spans="1:30" s="2" customFormat="1" ht="15">
      <c r="A43" s="5" t="s">
        <v>61</v>
      </c>
      <c r="B43" s="6">
        <v>16</v>
      </c>
      <c r="C43" s="6">
        <v>137</v>
      </c>
      <c r="D43" s="6">
        <v>146</v>
      </c>
      <c r="E43" s="6">
        <v>5</v>
      </c>
      <c r="F43" s="6">
        <v>67</v>
      </c>
      <c r="G43" s="6">
        <v>274</v>
      </c>
      <c r="H43" s="6">
        <v>1123</v>
      </c>
      <c r="I43" s="6">
        <v>7</v>
      </c>
      <c r="J43" s="6">
        <v>3571</v>
      </c>
      <c r="K43" s="6">
        <v>4</v>
      </c>
      <c r="L43" s="6">
        <v>4</v>
      </c>
      <c r="M43" s="6">
        <v>0</v>
      </c>
      <c r="N43" s="6">
        <v>359</v>
      </c>
      <c r="O43" s="6">
        <v>0</v>
      </c>
      <c r="P43" s="6">
        <v>221</v>
      </c>
      <c r="Q43" s="6">
        <v>289</v>
      </c>
      <c r="R43" s="6">
        <v>1077</v>
      </c>
      <c r="S43" s="6">
        <v>81</v>
      </c>
      <c r="T43" s="6">
        <v>14</v>
      </c>
      <c r="U43" s="6">
        <v>182</v>
      </c>
      <c r="V43" s="6">
        <v>141</v>
      </c>
      <c r="W43" s="6">
        <v>139</v>
      </c>
      <c r="X43" s="6">
        <v>72</v>
      </c>
      <c r="Y43" s="6">
        <v>7</v>
      </c>
      <c r="Z43" s="6">
        <v>0</v>
      </c>
      <c r="AA43" s="6">
        <v>196</v>
      </c>
      <c r="AB43" s="6">
        <v>102</v>
      </c>
      <c r="AC43" s="6">
        <v>25</v>
      </c>
      <c r="AD43" s="6">
        <f>SUM(B43:AC43)</f>
        <v>8259</v>
      </c>
    </row>
    <row r="44" spans="1:30" s="2" customFormat="1" ht="15">
      <c r="A44" s="5"/>
      <c r="M44" s="6"/>
      <c r="AD44" s="6"/>
    </row>
    <row r="45" spans="1:30" s="2" customFormat="1" ht="38.25">
      <c r="A45" s="4" t="s">
        <v>64</v>
      </c>
      <c r="M45" s="6"/>
      <c r="AD45" s="6"/>
    </row>
    <row r="46" spans="1:32" s="2" customFormat="1" ht="25.5">
      <c r="A46" s="5" t="s">
        <v>65</v>
      </c>
      <c r="B46" s="6">
        <v>588</v>
      </c>
      <c r="C46" s="6">
        <v>2619</v>
      </c>
      <c r="D46" s="6">
        <v>2614</v>
      </c>
      <c r="E46" s="6">
        <v>1004</v>
      </c>
      <c r="F46" s="6">
        <v>2231</v>
      </c>
      <c r="G46" s="6">
        <v>4593</v>
      </c>
      <c r="H46" s="6">
        <v>77743</v>
      </c>
      <c r="I46" s="6">
        <v>699</v>
      </c>
      <c r="J46" s="6">
        <v>45824</v>
      </c>
      <c r="K46" s="6">
        <v>350</v>
      </c>
      <c r="L46" s="6">
        <v>657</v>
      </c>
      <c r="M46" s="6">
        <v>428</v>
      </c>
      <c r="N46" s="6">
        <v>8777</v>
      </c>
      <c r="O46" s="6">
        <v>3229</v>
      </c>
      <c r="P46" s="6">
        <v>5031</v>
      </c>
      <c r="Q46" s="6">
        <v>12512</v>
      </c>
      <c r="R46" s="6">
        <v>100865</v>
      </c>
      <c r="S46" s="6">
        <v>1261</v>
      </c>
      <c r="T46" s="6">
        <v>7400</v>
      </c>
      <c r="U46" s="6">
        <v>5510</v>
      </c>
      <c r="V46" s="6">
        <v>27628</v>
      </c>
      <c r="W46" s="6">
        <v>6099</v>
      </c>
      <c r="X46" s="6">
        <v>3733</v>
      </c>
      <c r="Y46" s="6">
        <v>262</v>
      </c>
      <c r="Z46" s="6">
        <v>51</v>
      </c>
      <c r="AA46" s="6">
        <v>12572</v>
      </c>
      <c r="AB46" s="6">
        <v>7737</v>
      </c>
      <c r="AC46" s="6">
        <v>2211</v>
      </c>
      <c r="AD46" s="6">
        <f t="shared" si="6"/>
        <v>344228</v>
      </c>
      <c r="AF46" s="6"/>
    </row>
    <row r="47" spans="1:30" s="2" customFormat="1" ht="15">
      <c r="A47" s="5"/>
      <c r="M47" s="6"/>
      <c r="AD47" s="6"/>
    </row>
    <row r="48" spans="1:30" s="2" customFormat="1" ht="25.5">
      <c r="A48" s="4" t="s">
        <v>66</v>
      </c>
      <c r="M48" s="6"/>
      <c r="AD48" s="6"/>
    </row>
    <row r="49" spans="1:30" s="2" customFormat="1" ht="25.5">
      <c r="A49" s="5" t="s">
        <v>67</v>
      </c>
      <c r="B49" s="6">
        <v>0</v>
      </c>
      <c r="C49" s="6">
        <v>0</v>
      </c>
      <c r="D49" s="6">
        <v>163</v>
      </c>
      <c r="E49" s="6">
        <v>11</v>
      </c>
      <c r="F49" s="6">
        <v>75</v>
      </c>
      <c r="G49" s="6">
        <v>0</v>
      </c>
      <c r="H49" s="6">
        <v>1343</v>
      </c>
      <c r="I49" s="6">
        <v>65</v>
      </c>
      <c r="J49" s="6">
        <v>54</v>
      </c>
      <c r="K49" s="6">
        <v>8</v>
      </c>
      <c r="L49" s="6">
        <v>0</v>
      </c>
      <c r="M49" s="6">
        <v>0</v>
      </c>
      <c r="N49" s="6">
        <v>6</v>
      </c>
      <c r="O49" s="6">
        <v>0</v>
      </c>
      <c r="P49" s="6">
        <v>15</v>
      </c>
      <c r="Q49" s="6">
        <v>155</v>
      </c>
      <c r="R49" s="6">
        <v>1461</v>
      </c>
      <c r="S49" s="6">
        <v>0</v>
      </c>
      <c r="T49" s="6">
        <v>23</v>
      </c>
      <c r="U49" s="6">
        <v>53</v>
      </c>
      <c r="V49" s="6">
        <v>494</v>
      </c>
      <c r="W49" s="6">
        <v>94</v>
      </c>
      <c r="X49" s="6">
        <v>104</v>
      </c>
      <c r="Y49" s="6">
        <v>2</v>
      </c>
      <c r="Z49" s="6">
        <v>0</v>
      </c>
      <c r="AA49" s="6">
        <v>222</v>
      </c>
      <c r="AB49" s="6">
        <v>0</v>
      </c>
      <c r="AC49" s="6">
        <v>34</v>
      </c>
      <c r="AD49" s="6">
        <f t="shared" si="6"/>
        <v>4382</v>
      </c>
    </row>
    <row r="50" spans="1:30" s="2" customFormat="1" ht="15">
      <c r="A50" s="5"/>
      <c r="M50" s="6"/>
      <c r="AD50" s="6"/>
    </row>
    <row r="51" spans="1:30" s="2" customFormat="1" ht="15">
      <c r="A51" s="4" t="s">
        <v>68</v>
      </c>
      <c r="M51" s="6"/>
      <c r="AD51" s="6"/>
    </row>
    <row r="52" spans="1:30" s="2" customFormat="1" ht="25.5">
      <c r="A52" s="5" t="s">
        <v>69</v>
      </c>
      <c r="B52" s="6">
        <v>177</v>
      </c>
      <c r="C52" s="6">
        <v>819</v>
      </c>
      <c r="D52" s="6">
        <v>578</v>
      </c>
      <c r="E52" s="6">
        <v>308</v>
      </c>
      <c r="F52" s="6">
        <v>1042</v>
      </c>
      <c r="G52" s="6">
        <v>108</v>
      </c>
      <c r="H52" s="6">
        <v>6645</v>
      </c>
      <c r="I52" s="6">
        <v>91</v>
      </c>
      <c r="J52" s="6">
        <v>4393</v>
      </c>
      <c r="K52" s="6">
        <v>85</v>
      </c>
      <c r="L52" s="6">
        <v>43</v>
      </c>
      <c r="M52" s="7">
        <v>138</v>
      </c>
      <c r="N52" s="6">
        <v>1358</v>
      </c>
      <c r="O52" s="6">
        <v>1208</v>
      </c>
      <c r="P52" s="6">
        <v>262</v>
      </c>
      <c r="Q52" s="6">
        <v>937</v>
      </c>
      <c r="R52" s="6">
        <v>8229</v>
      </c>
      <c r="S52" s="6">
        <v>574</v>
      </c>
      <c r="T52" s="6">
        <v>351</v>
      </c>
      <c r="U52" s="6">
        <v>269</v>
      </c>
      <c r="V52" s="7">
        <v>6767</v>
      </c>
      <c r="W52" s="6">
        <v>736</v>
      </c>
      <c r="X52" s="6">
        <v>1017</v>
      </c>
      <c r="Y52" s="6">
        <v>36</v>
      </c>
      <c r="Z52" s="6">
        <v>0</v>
      </c>
      <c r="AA52" s="6">
        <v>540</v>
      </c>
      <c r="AB52" s="6">
        <v>561</v>
      </c>
      <c r="AC52" s="6">
        <v>222</v>
      </c>
      <c r="AD52" s="6">
        <f t="shared" si="6"/>
        <v>37494</v>
      </c>
    </row>
    <row r="53" spans="1:30" s="2" customFormat="1" ht="25.5">
      <c r="A53" s="5" t="s">
        <v>70</v>
      </c>
      <c r="B53" s="6">
        <v>555</v>
      </c>
      <c r="C53" s="6">
        <v>132</v>
      </c>
      <c r="D53" s="6">
        <v>1024</v>
      </c>
      <c r="E53" s="6">
        <v>223</v>
      </c>
      <c r="F53" s="6">
        <v>215</v>
      </c>
      <c r="G53" s="6">
        <v>214</v>
      </c>
      <c r="H53" s="6">
        <v>21954</v>
      </c>
      <c r="I53" s="6">
        <v>288</v>
      </c>
      <c r="J53" s="6">
        <v>17062</v>
      </c>
      <c r="K53" s="6">
        <v>114</v>
      </c>
      <c r="L53" s="6">
        <v>50</v>
      </c>
      <c r="M53" s="7">
        <v>16</v>
      </c>
      <c r="N53" s="6">
        <v>1472</v>
      </c>
      <c r="O53" s="6">
        <v>352</v>
      </c>
      <c r="P53" s="6">
        <v>756</v>
      </c>
      <c r="Q53" s="6">
        <v>0</v>
      </c>
      <c r="R53" s="6">
        <v>37315</v>
      </c>
      <c r="S53" s="6">
        <v>205</v>
      </c>
      <c r="T53" s="6">
        <v>3102</v>
      </c>
      <c r="U53" s="6">
        <v>1281</v>
      </c>
      <c r="V53" s="7">
        <v>0</v>
      </c>
      <c r="W53" s="6">
        <v>1696</v>
      </c>
      <c r="X53" s="6">
        <v>719</v>
      </c>
      <c r="Y53" s="6">
        <v>14</v>
      </c>
      <c r="Z53" s="6">
        <v>0</v>
      </c>
      <c r="AA53" s="6">
        <v>2762</v>
      </c>
      <c r="AB53" s="6">
        <v>813</v>
      </c>
      <c r="AC53" s="6">
        <v>483</v>
      </c>
      <c r="AD53" s="6">
        <f t="shared" si="6"/>
        <v>92817</v>
      </c>
    </row>
    <row r="54" spans="1:30" s="2" customFormat="1" ht="15">
      <c r="A54" s="5" t="s">
        <v>71</v>
      </c>
      <c r="B54" s="6">
        <v>732</v>
      </c>
      <c r="C54" s="6">
        <v>951</v>
      </c>
      <c r="D54" s="6">
        <v>1602</v>
      </c>
      <c r="E54" s="6">
        <v>531</v>
      </c>
      <c r="F54" s="6">
        <v>1257</v>
      </c>
      <c r="G54" s="6">
        <v>322</v>
      </c>
      <c r="H54" s="6">
        <v>28599</v>
      </c>
      <c r="I54" s="6">
        <v>379</v>
      </c>
      <c r="J54" s="6">
        <v>21455</v>
      </c>
      <c r="K54" s="6">
        <v>199</v>
      </c>
      <c r="L54" s="6">
        <v>93</v>
      </c>
      <c r="M54" s="6">
        <v>154</v>
      </c>
      <c r="N54" s="6">
        <v>2830</v>
      </c>
      <c r="O54" s="6">
        <v>1560</v>
      </c>
      <c r="P54" s="6">
        <v>1018</v>
      </c>
      <c r="Q54" s="6">
        <v>937</v>
      </c>
      <c r="R54" s="6">
        <v>45544</v>
      </c>
      <c r="S54" s="6">
        <v>779</v>
      </c>
      <c r="T54" s="6">
        <v>3453</v>
      </c>
      <c r="U54" s="6">
        <v>1550</v>
      </c>
      <c r="V54" s="6">
        <v>6767</v>
      </c>
      <c r="W54" s="6">
        <v>2432</v>
      </c>
      <c r="X54" s="6">
        <v>1736</v>
      </c>
      <c r="Y54" s="6">
        <v>50</v>
      </c>
      <c r="Z54" s="6">
        <v>0</v>
      </c>
      <c r="AA54" s="6">
        <v>3302</v>
      </c>
      <c r="AB54" s="6">
        <v>1374</v>
      </c>
      <c r="AC54" s="6">
        <v>705</v>
      </c>
      <c r="AD54" s="6">
        <f t="shared" si="6"/>
        <v>130311</v>
      </c>
    </row>
    <row r="55" spans="1:30" s="2" customFormat="1" ht="15">
      <c r="A55" s="5"/>
      <c r="M55" s="6"/>
      <c r="AD55" s="6"/>
    </row>
    <row r="56" spans="1:30" s="2" customFormat="1" ht="15">
      <c r="A56" s="4" t="s">
        <v>72</v>
      </c>
      <c r="M56" s="6"/>
      <c r="AD56" s="6"/>
    </row>
    <row r="57" spans="1:30" s="2" customFormat="1" ht="15">
      <c r="A57" s="5" t="s">
        <v>73</v>
      </c>
      <c r="B57" s="6">
        <v>1320</v>
      </c>
      <c r="C57" s="6">
        <v>3570</v>
      </c>
      <c r="D57" s="6">
        <v>4379</v>
      </c>
      <c r="E57" s="6">
        <v>1546</v>
      </c>
      <c r="F57" s="6">
        <v>3563</v>
      </c>
      <c r="G57" s="6">
        <v>4915</v>
      </c>
      <c r="H57" s="6">
        <v>107685</v>
      </c>
      <c r="I57" s="6">
        <v>1143</v>
      </c>
      <c r="J57" s="6">
        <v>67333</v>
      </c>
      <c r="K57" s="6">
        <v>557</v>
      </c>
      <c r="L57" s="6">
        <v>750</v>
      </c>
      <c r="M57" s="6">
        <v>582</v>
      </c>
      <c r="N57" s="6">
        <v>11613</v>
      </c>
      <c r="O57" s="6">
        <v>4789</v>
      </c>
      <c r="P57" s="6">
        <v>6064</v>
      </c>
      <c r="Q57" s="6">
        <v>13604</v>
      </c>
      <c r="R57" s="6">
        <v>147870</v>
      </c>
      <c r="S57" s="6">
        <v>2040</v>
      </c>
      <c r="T57" s="6">
        <v>10876</v>
      </c>
      <c r="U57" s="6">
        <v>7113</v>
      </c>
      <c r="V57" s="6">
        <v>34889</v>
      </c>
      <c r="W57" s="6">
        <v>8625</v>
      </c>
      <c r="X57" s="6">
        <v>5573</v>
      </c>
      <c r="Y57" s="6">
        <v>314</v>
      </c>
      <c r="Z57" s="6">
        <v>51</v>
      </c>
      <c r="AA57" s="6">
        <v>16096</v>
      </c>
      <c r="AB57" s="6">
        <v>9111</v>
      </c>
      <c r="AC57" s="6">
        <v>2950</v>
      </c>
      <c r="AD57" s="6">
        <f t="shared" si="6"/>
        <v>478921</v>
      </c>
    </row>
    <row r="58" spans="1:32" s="2" customFormat="1" ht="15">
      <c r="A58" s="5" t="s">
        <v>61</v>
      </c>
      <c r="B58" s="6">
        <v>1097</v>
      </c>
      <c r="C58" s="6">
        <v>2730</v>
      </c>
      <c r="D58" s="6">
        <v>3115</v>
      </c>
      <c r="E58" s="6">
        <v>404</v>
      </c>
      <c r="F58" s="6">
        <v>1853</v>
      </c>
      <c r="G58" s="6">
        <v>3025</v>
      </c>
      <c r="H58" s="6">
        <v>58680</v>
      </c>
      <c r="I58" s="6">
        <v>614</v>
      </c>
      <c r="J58" s="6">
        <v>42845</v>
      </c>
      <c r="K58" s="6">
        <v>240</v>
      </c>
      <c r="L58" s="6">
        <v>436</v>
      </c>
      <c r="M58" s="6">
        <v>228</v>
      </c>
      <c r="N58" s="6">
        <v>9101</v>
      </c>
      <c r="O58" s="6">
        <v>326</v>
      </c>
      <c r="P58" s="6">
        <v>3647</v>
      </c>
      <c r="Q58" s="6">
        <v>7598</v>
      </c>
      <c r="R58" s="6">
        <v>43488</v>
      </c>
      <c r="S58" s="6">
        <v>1315</v>
      </c>
      <c r="T58" s="6">
        <v>1977</v>
      </c>
      <c r="U58" s="6">
        <v>6112</v>
      </c>
      <c r="V58" s="6">
        <v>18177</v>
      </c>
      <c r="W58" s="6">
        <v>5912</v>
      </c>
      <c r="X58" s="6">
        <v>3567</v>
      </c>
      <c r="Y58" s="6">
        <v>177</v>
      </c>
      <c r="Z58" s="6">
        <v>9</v>
      </c>
      <c r="AA58" s="6">
        <v>11327</v>
      </c>
      <c r="AB58" s="6">
        <v>8455</v>
      </c>
      <c r="AC58" s="6">
        <v>2949</v>
      </c>
      <c r="AD58" s="6">
        <f>SUM(B58:AC58)</f>
        <v>239404</v>
      </c>
      <c r="AF58" s="6"/>
    </row>
    <row r="59" s="2" customFormat="1" ht="15"/>
    <row r="60" s="2" customFormat="1" ht="15"/>
    <row r="61" spans="1:4" s="2" customFormat="1" ht="15">
      <c r="A61" s="8" t="s">
        <v>74</v>
      </c>
      <c r="B61" s="9"/>
      <c r="C61" s="9"/>
      <c r="D61" s="9"/>
    </row>
    <row r="62" spans="1:4" s="2" customFormat="1" ht="15">
      <c r="A62" s="8" t="s">
        <v>75</v>
      </c>
      <c r="B62" s="9"/>
      <c r="C62" s="9"/>
      <c r="D62" s="9"/>
    </row>
    <row r="63" spans="1:4" s="2" customFormat="1" ht="15">
      <c r="A63" s="8" t="s">
        <v>76</v>
      </c>
      <c r="B63" s="9"/>
      <c r="C63" s="9"/>
      <c r="D63" s="9"/>
    </row>
    <row r="64" spans="1:4" s="2" customFormat="1" ht="15">
      <c r="A64" s="8"/>
      <c r="B64" s="9"/>
      <c r="C64" s="9"/>
      <c r="D64" s="9"/>
    </row>
    <row r="65" s="2" customFormat="1" ht="15"/>
    <row r="66" s="2" customFormat="1" ht="15"/>
    <row r="67" s="11" customFormat="1" ht="30">
      <c r="A67" s="10" t="s">
        <v>77</v>
      </c>
    </row>
    <row r="68" spans="3:22" s="11" customFormat="1" ht="15">
      <c r="C68" s="12" t="s">
        <v>78</v>
      </c>
      <c r="D68" s="12"/>
      <c r="E68" s="12" t="s">
        <v>79</v>
      </c>
      <c r="F68" s="12" t="s">
        <v>80</v>
      </c>
      <c r="G68" s="13"/>
      <c r="H68" s="12" t="s">
        <v>81</v>
      </c>
      <c r="I68" s="13"/>
      <c r="K68" s="12" t="s">
        <v>82</v>
      </c>
      <c r="L68" s="13"/>
      <c r="M68" s="12" t="s">
        <v>16</v>
      </c>
      <c r="N68" s="13"/>
      <c r="O68" s="12" t="s">
        <v>83</v>
      </c>
      <c r="P68" s="13"/>
      <c r="Q68" s="12" t="s">
        <v>84</v>
      </c>
      <c r="S68" s="14" t="s">
        <v>85</v>
      </c>
      <c r="T68" s="14"/>
      <c r="U68" s="14" t="s">
        <v>86</v>
      </c>
      <c r="V68" s="13"/>
    </row>
    <row r="69" spans="3:22" s="11" customFormat="1" ht="15">
      <c r="C69" s="15" t="s">
        <v>87</v>
      </c>
      <c r="D69" s="15"/>
      <c r="E69" s="15" t="s">
        <v>88</v>
      </c>
      <c r="F69" s="15" t="s">
        <v>9</v>
      </c>
      <c r="G69" s="13"/>
      <c r="H69" s="15" t="s">
        <v>89</v>
      </c>
      <c r="I69" s="13"/>
      <c r="K69" s="15" t="s">
        <v>90</v>
      </c>
      <c r="L69" s="13"/>
      <c r="M69" s="15" t="s">
        <v>91</v>
      </c>
      <c r="N69" s="13"/>
      <c r="O69" s="15" t="s">
        <v>92</v>
      </c>
      <c r="P69" s="13"/>
      <c r="Q69" s="15" t="s">
        <v>93</v>
      </c>
      <c r="S69" s="11" t="s">
        <v>94</v>
      </c>
      <c r="U69" s="26" t="s">
        <v>95</v>
      </c>
      <c r="V69" s="26"/>
    </row>
    <row r="70" spans="3:22" s="11" customFormat="1" ht="15">
      <c r="C70" s="15" t="s">
        <v>96</v>
      </c>
      <c r="D70" s="16"/>
      <c r="E70" s="15" t="s">
        <v>97</v>
      </c>
      <c r="F70" s="15" t="s">
        <v>98</v>
      </c>
      <c r="G70" s="13"/>
      <c r="H70" s="15" t="s">
        <v>99</v>
      </c>
      <c r="I70" s="13"/>
      <c r="K70" s="15" t="s">
        <v>100</v>
      </c>
      <c r="L70" s="13"/>
      <c r="M70" s="15" t="s">
        <v>101</v>
      </c>
      <c r="N70" s="13"/>
      <c r="O70" s="15" t="s">
        <v>102</v>
      </c>
      <c r="P70" s="13"/>
      <c r="Q70" s="15" t="s">
        <v>103</v>
      </c>
      <c r="S70" s="11" t="s">
        <v>104</v>
      </c>
      <c r="U70" s="26" t="s">
        <v>105</v>
      </c>
      <c r="V70" s="26"/>
    </row>
    <row r="71" spans="3:28" s="11" customFormat="1" ht="15">
      <c r="C71" s="15" t="s">
        <v>106</v>
      </c>
      <c r="D71" s="15"/>
      <c r="E71" s="15" t="s">
        <v>107</v>
      </c>
      <c r="F71" s="15" t="s">
        <v>108</v>
      </c>
      <c r="G71" s="13"/>
      <c r="H71" s="15" t="s">
        <v>109</v>
      </c>
      <c r="I71" s="13"/>
      <c r="K71" s="15" t="s">
        <v>110</v>
      </c>
      <c r="L71" s="13"/>
      <c r="M71" s="15" t="s">
        <v>111</v>
      </c>
      <c r="N71" s="13"/>
      <c r="O71" s="15" t="s">
        <v>112</v>
      </c>
      <c r="P71" s="13"/>
      <c r="Q71" s="15" t="s">
        <v>113</v>
      </c>
      <c r="S71" s="13" t="s">
        <v>114</v>
      </c>
      <c r="T71" s="13"/>
      <c r="U71" s="11" t="s">
        <v>115</v>
      </c>
      <c r="V71" s="13"/>
      <c r="Z71" s="12" t="s">
        <v>116</v>
      </c>
      <c r="AB71" s="11" t="s">
        <v>117</v>
      </c>
    </row>
    <row r="72" spans="3:26" s="11" customFormat="1" ht="15">
      <c r="C72" s="15" t="s">
        <v>118</v>
      </c>
      <c r="D72" s="15"/>
      <c r="E72" s="15" t="s">
        <v>119</v>
      </c>
      <c r="F72" s="15" t="s">
        <v>120</v>
      </c>
      <c r="G72" s="13"/>
      <c r="H72" s="15" t="s">
        <v>121</v>
      </c>
      <c r="I72" s="13"/>
      <c r="K72" s="15" t="s">
        <v>122</v>
      </c>
      <c r="L72" s="13"/>
      <c r="M72" s="15" t="s">
        <v>123</v>
      </c>
      <c r="N72" s="13"/>
      <c r="O72" s="15"/>
      <c r="P72" s="13"/>
      <c r="Q72" s="15" t="s">
        <v>124</v>
      </c>
      <c r="R72" s="13"/>
      <c r="S72" s="13"/>
      <c r="T72" s="13"/>
      <c r="V72" s="13"/>
      <c r="Z72" s="13"/>
    </row>
    <row r="73" spans="3:26" s="11" customFormat="1" ht="15">
      <c r="C73" s="15" t="s">
        <v>125</v>
      </c>
      <c r="D73" s="15"/>
      <c r="E73" s="15"/>
      <c r="F73" s="15" t="s">
        <v>126</v>
      </c>
      <c r="G73" s="13"/>
      <c r="I73" s="13"/>
      <c r="K73" s="15"/>
      <c r="L73" s="13"/>
      <c r="M73" s="15"/>
      <c r="N73" s="13"/>
      <c r="O73" s="15"/>
      <c r="P73" s="13"/>
      <c r="Q73" s="15" t="s">
        <v>127</v>
      </c>
      <c r="R73" s="13"/>
      <c r="S73" s="13"/>
      <c r="T73" s="13"/>
      <c r="V73" s="13"/>
      <c r="Z73" s="13"/>
    </row>
    <row r="74" spans="2:26" s="11" customFormat="1" ht="15">
      <c r="B74" s="27"/>
      <c r="C74" s="27"/>
      <c r="D74" s="27"/>
      <c r="E74" s="13"/>
      <c r="F74" s="15"/>
      <c r="K74" s="15"/>
      <c r="L74" s="13"/>
      <c r="M74" s="15"/>
      <c r="N74" s="13"/>
      <c r="O74" s="13"/>
      <c r="P74" s="13"/>
      <c r="R74" s="13"/>
      <c r="S74" s="13"/>
      <c r="T74" s="13"/>
      <c r="V74" s="13"/>
      <c r="Z74" s="13"/>
    </row>
    <row r="75" spans="5:26" s="11" customFormat="1" ht="15">
      <c r="E75" s="13"/>
      <c r="F75" s="13"/>
      <c r="G75" s="13"/>
      <c r="H75" s="15"/>
      <c r="I75" s="13"/>
      <c r="K75" s="13"/>
      <c r="L75" s="13"/>
      <c r="M75" s="13"/>
      <c r="N75" s="13"/>
      <c r="O75" s="13"/>
      <c r="R75" s="13"/>
      <c r="S75" s="13"/>
      <c r="T75" s="13"/>
      <c r="V75" s="13"/>
      <c r="Z75" s="13"/>
    </row>
    <row r="76" s="11" customFormat="1" ht="15">
      <c r="A76" s="17" t="s">
        <v>30</v>
      </c>
    </row>
    <row r="77" spans="1:28" s="11" customFormat="1" ht="15">
      <c r="A77" s="18" t="s">
        <v>31</v>
      </c>
      <c r="C77" s="19">
        <f aca="true" t="shared" si="7" ref="C77:C82">C4+K4+I4+N4+X4</f>
        <v>45</v>
      </c>
      <c r="E77" s="19">
        <f aca="true" t="shared" si="8" ref="E77:E82">H4</f>
        <v>4815</v>
      </c>
      <c r="F77" s="19">
        <f aca="true" t="shared" si="9" ref="F77:F82">S4+J4</f>
        <v>280</v>
      </c>
      <c r="H77" s="19">
        <f aca="true" t="shared" si="10" ref="H77:H82">B4+P4+T4+Y4</f>
        <v>5</v>
      </c>
      <c r="K77" s="19">
        <f aca="true" t="shared" si="11" ref="K77:K82">D4+G4+U4+W4</f>
        <v>19</v>
      </c>
      <c r="M77" s="19">
        <f aca="true" t="shared" si="12" ref="M77:M82">Q4</f>
        <v>51</v>
      </c>
      <c r="O77" s="19">
        <f aca="true" t="shared" si="13" ref="O77:O82">V4</f>
        <v>8</v>
      </c>
      <c r="Q77" s="19">
        <f aca="true" t="shared" si="14" ref="Q77:Q82">F4+L4+O4+Z4+M4</f>
        <v>4269</v>
      </c>
      <c r="S77" s="19">
        <f aca="true" t="shared" si="15" ref="S77:S82">R4+E4</f>
        <v>0</v>
      </c>
      <c r="T77" s="19"/>
      <c r="U77" s="19">
        <f aca="true" t="shared" si="16" ref="U77:U82">AA4+AB4+AC4</f>
        <v>1</v>
      </c>
      <c r="Z77" s="20">
        <f aca="true" t="shared" si="17" ref="Z77:Z82">SUM(B77:U77)</f>
        <v>9493</v>
      </c>
      <c r="AB77" s="11" t="str">
        <f aca="true" t="shared" si="18" ref="AB77:AB82">IF(Z77=AD4,"Ok","Fejl")</f>
        <v>Ok</v>
      </c>
    </row>
    <row r="78" spans="1:28" s="11" customFormat="1" ht="15">
      <c r="A78" s="18" t="s">
        <v>32</v>
      </c>
      <c r="C78" s="19">
        <f t="shared" si="7"/>
        <v>38</v>
      </c>
      <c r="E78" s="19">
        <f t="shared" si="8"/>
        <v>2345</v>
      </c>
      <c r="F78" s="19">
        <f t="shared" si="9"/>
        <v>22</v>
      </c>
      <c r="H78" s="19">
        <f t="shared" si="10"/>
        <v>22</v>
      </c>
      <c r="K78" s="19">
        <f t="shared" si="11"/>
        <v>0</v>
      </c>
      <c r="M78" s="19">
        <f t="shared" si="12"/>
        <v>0</v>
      </c>
      <c r="O78" s="19">
        <f t="shared" si="13"/>
        <v>0</v>
      </c>
      <c r="Q78" s="19">
        <f t="shared" si="14"/>
        <v>3</v>
      </c>
      <c r="S78" s="19">
        <f t="shared" si="15"/>
        <v>0</v>
      </c>
      <c r="T78" s="19"/>
      <c r="U78" s="19">
        <f t="shared" si="16"/>
        <v>0</v>
      </c>
      <c r="Z78" s="20">
        <f t="shared" si="17"/>
        <v>2430</v>
      </c>
      <c r="AB78" s="11" t="str">
        <f t="shared" si="18"/>
        <v>Ok</v>
      </c>
    </row>
    <row r="79" spans="1:28" s="11" customFormat="1" ht="15">
      <c r="A79" s="18" t="s">
        <v>33</v>
      </c>
      <c r="C79" s="19">
        <f t="shared" si="7"/>
        <v>3</v>
      </c>
      <c r="E79" s="19">
        <f>H6</f>
        <v>611</v>
      </c>
      <c r="F79" s="19">
        <f t="shared" si="9"/>
        <v>5</v>
      </c>
      <c r="H79" s="19">
        <f t="shared" si="10"/>
        <v>0</v>
      </c>
      <c r="K79" s="19">
        <f t="shared" si="11"/>
        <v>7</v>
      </c>
      <c r="M79" s="19">
        <f t="shared" si="12"/>
        <v>0</v>
      </c>
      <c r="O79" s="19">
        <f t="shared" si="13"/>
        <v>466</v>
      </c>
      <c r="Q79" s="19">
        <f t="shared" si="14"/>
        <v>0</v>
      </c>
      <c r="S79" s="19">
        <f t="shared" si="15"/>
        <v>0</v>
      </c>
      <c r="T79" s="19"/>
      <c r="U79" s="19">
        <f t="shared" si="16"/>
        <v>0</v>
      </c>
      <c r="Z79" s="20">
        <f t="shared" si="17"/>
        <v>1092</v>
      </c>
      <c r="AB79" s="11" t="str">
        <f t="shared" si="18"/>
        <v>Ok</v>
      </c>
    </row>
    <row r="80" spans="1:28" s="11" customFormat="1" ht="15">
      <c r="A80" s="18" t="s">
        <v>34</v>
      </c>
      <c r="C80" s="19">
        <f t="shared" si="7"/>
        <v>0</v>
      </c>
      <c r="E80" s="19">
        <f t="shared" si="8"/>
        <v>50.83</v>
      </c>
      <c r="F80" s="19">
        <f t="shared" si="9"/>
        <v>0</v>
      </c>
      <c r="H80" s="19">
        <f t="shared" si="10"/>
        <v>0</v>
      </c>
      <c r="K80" s="19">
        <f t="shared" si="11"/>
        <v>0</v>
      </c>
      <c r="M80" s="19">
        <f t="shared" si="12"/>
        <v>0</v>
      </c>
      <c r="O80" s="19">
        <f t="shared" si="13"/>
        <v>0</v>
      </c>
      <c r="Q80" s="19">
        <f t="shared" si="14"/>
        <v>0</v>
      </c>
      <c r="S80" s="19">
        <f t="shared" si="15"/>
        <v>0</v>
      </c>
      <c r="T80" s="19"/>
      <c r="U80" s="19">
        <f t="shared" si="16"/>
        <v>0</v>
      </c>
      <c r="Z80" s="20">
        <f t="shared" si="17"/>
        <v>50.83</v>
      </c>
      <c r="AB80" s="11" t="str">
        <f t="shared" si="18"/>
        <v>Ok</v>
      </c>
    </row>
    <row r="81" spans="1:28" s="11" customFormat="1" ht="15">
      <c r="A81" s="18" t="s">
        <v>35</v>
      </c>
      <c r="C81" s="19">
        <f t="shared" si="7"/>
        <v>0</v>
      </c>
      <c r="E81" s="19">
        <f t="shared" si="8"/>
        <v>170.17000000000002</v>
      </c>
      <c r="F81" s="19">
        <f t="shared" si="9"/>
        <v>6</v>
      </c>
      <c r="H81" s="19">
        <f t="shared" si="10"/>
        <v>0</v>
      </c>
      <c r="K81" s="19">
        <f t="shared" si="11"/>
        <v>0</v>
      </c>
      <c r="M81" s="19">
        <f t="shared" si="12"/>
        <v>0</v>
      </c>
      <c r="O81" s="19">
        <f t="shared" si="13"/>
        <v>0</v>
      </c>
      <c r="Q81" s="19">
        <f t="shared" si="14"/>
        <v>0</v>
      </c>
      <c r="S81" s="19">
        <f t="shared" si="15"/>
        <v>0</v>
      </c>
      <c r="T81" s="19"/>
      <c r="U81" s="19">
        <f t="shared" si="16"/>
        <v>0</v>
      </c>
      <c r="Z81" s="20">
        <f t="shared" si="17"/>
        <v>176.17000000000002</v>
      </c>
      <c r="AB81" s="11" t="str">
        <f t="shared" si="18"/>
        <v>Ok</v>
      </c>
    </row>
    <row r="82" spans="1:28" s="11" customFormat="1" ht="15">
      <c r="A82" s="18" t="s">
        <v>36</v>
      </c>
      <c r="C82" s="19">
        <f t="shared" si="7"/>
        <v>86</v>
      </c>
      <c r="E82" s="19">
        <f t="shared" si="8"/>
        <v>7992</v>
      </c>
      <c r="F82" s="19">
        <f t="shared" si="9"/>
        <v>313</v>
      </c>
      <c r="H82" s="19">
        <f t="shared" si="10"/>
        <v>27</v>
      </c>
      <c r="K82" s="19">
        <f t="shared" si="11"/>
        <v>26</v>
      </c>
      <c r="M82" s="19">
        <f t="shared" si="12"/>
        <v>51</v>
      </c>
      <c r="O82" s="19">
        <f t="shared" si="13"/>
        <v>474</v>
      </c>
      <c r="Q82" s="19">
        <f t="shared" si="14"/>
        <v>4272</v>
      </c>
      <c r="S82" s="19">
        <f t="shared" si="15"/>
        <v>0</v>
      </c>
      <c r="T82" s="19"/>
      <c r="U82" s="19">
        <f t="shared" si="16"/>
        <v>1</v>
      </c>
      <c r="Z82" s="20">
        <f t="shared" si="17"/>
        <v>13242</v>
      </c>
      <c r="AB82" s="11" t="str">
        <f t="shared" si="18"/>
        <v>Ok</v>
      </c>
    </row>
    <row r="83" spans="1:26" s="11" customFormat="1" ht="15">
      <c r="A83" s="21"/>
      <c r="C83" s="19"/>
      <c r="H83" s="19"/>
      <c r="Q83" s="19"/>
      <c r="S83" s="19"/>
      <c r="T83" s="19"/>
      <c r="Z83" s="22"/>
    </row>
    <row r="84" spans="1:26" s="11" customFormat="1" ht="15">
      <c r="A84" s="21"/>
      <c r="C84" s="19"/>
      <c r="H84" s="19"/>
      <c r="Q84" s="19"/>
      <c r="S84" s="19"/>
      <c r="T84" s="19"/>
      <c r="Z84" s="22"/>
    </row>
    <row r="85" spans="1:26" s="11" customFormat="1" ht="15">
      <c r="A85" s="17" t="s">
        <v>37</v>
      </c>
      <c r="C85" s="19"/>
      <c r="H85" s="19"/>
      <c r="Q85" s="19"/>
      <c r="S85" s="19"/>
      <c r="T85" s="19"/>
      <c r="Z85" s="22"/>
    </row>
    <row r="86" spans="1:28" s="11" customFormat="1" ht="15">
      <c r="A86" s="18" t="s">
        <v>38</v>
      </c>
      <c r="C86" s="19">
        <f aca="true" t="shared" si="19" ref="C86:C91">C12+K12+I12+N12+X12</f>
        <v>1232</v>
      </c>
      <c r="E86" s="19">
        <f aca="true" t="shared" si="20" ref="E86:E91">H12</f>
        <v>20935.321393623934</v>
      </c>
      <c r="F86" s="19">
        <f aca="true" t="shared" si="21" ref="F86:F91">J12+S12</f>
        <v>12850</v>
      </c>
      <c r="H86" s="19">
        <f aca="true" t="shared" si="22" ref="H86:H91">B12+P12+T12+Y12</f>
        <v>678</v>
      </c>
      <c r="K86" s="19">
        <f aca="true" t="shared" si="23" ref="K86:K91">D12+G12+U12+W12</f>
        <v>2509</v>
      </c>
      <c r="M86" s="19">
        <f aca="true" t="shared" si="24" ref="M86:M91">Q12</f>
        <v>11880</v>
      </c>
      <c r="O86" s="19">
        <f aca="true" t="shared" si="25" ref="O86:O91">V12</f>
        <v>668</v>
      </c>
      <c r="Q86" s="19">
        <f aca="true" t="shared" si="26" ref="Q86:Q91">F12+L12+O12++Z12+M12</f>
        <v>1396</v>
      </c>
      <c r="S86" s="19">
        <f aca="true" t="shared" si="27" ref="S86:S91">R12+E12</f>
        <v>12292</v>
      </c>
      <c r="T86" s="19"/>
      <c r="U86" s="19">
        <f aca="true" t="shared" si="28" ref="U86:U91">AA12+AB12+AC12</f>
        <v>650</v>
      </c>
      <c r="Z86" s="20">
        <f aca="true" t="shared" si="29" ref="Z86:Z91">SUM(B86:U86)</f>
        <v>65090.32139362393</v>
      </c>
      <c r="AB86" s="11" t="str">
        <f aca="true" t="shared" si="30" ref="AB86:AB91">IF(Z86=AD12,"Ok","Fejl")</f>
        <v>Ok</v>
      </c>
    </row>
    <row r="87" spans="1:28" s="11" customFormat="1" ht="15">
      <c r="A87" s="18" t="s">
        <v>39</v>
      </c>
      <c r="C87" s="19">
        <f t="shared" si="19"/>
        <v>4492</v>
      </c>
      <c r="E87" s="19">
        <f t="shared" si="20"/>
        <v>7507.887878021562</v>
      </c>
      <c r="F87" s="19">
        <f t="shared" si="21"/>
        <v>5384</v>
      </c>
      <c r="H87" s="19">
        <f t="shared" si="22"/>
        <v>2199</v>
      </c>
      <c r="K87" s="19">
        <f t="shared" si="23"/>
        <v>402</v>
      </c>
      <c r="M87" s="19">
        <f t="shared" si="24"/>
        <v>87</v>
      </c>
      <c r="O87" s="19">
        <f t="shared" si="25"/>
        <v>88</v>
      </c>
      <c r="Q87" s="19">
        <f t="shared" si="26"/>
        <v>644</v>
      </c>
      <c r="S87" s="19">
        <f t="shared" si="27"/>
        <v>5033</v>
      </c>
      <c r="T87" s="19"/>
      <c r="U87" s="19">
        <f t="shared" si="28"/>
        <v>10620</v>
      </c>
      <c r="Z87" s="20">
        <f t="shared" si="29"/>
        <v>36456.88787802156</v>
      </c>
      <c r="AB87" s="11" t="str">
        <f t="shared" si="30"/>
        <v>Ok</v>
      </c>
    </row>
    <row r="88" spans="1:28" s="11" customFormat="1" ht="15">
      <c r="A88" s="18" t="s">
        <v>40</v>
      </c>
      <c r="C88" s="19">
        <f t="shared" si="19"/>
        <v>2103</v>
      </c>
      <c r="E88" s="19">
        <f t="shared" si="20"/>
        <v>2709.303224374312</v>
      </c>
      <c r="F88" s="19">
        <f t="shared" si="21"/>
        <v>2107</v>
      </c>
      <c r="H88" s="19">
        <f t="shared" si="22"/>
        <v>131</v>
      </c>
      <c r="K88" s="19">
        <f t="shared" si="23"/>
        <v>838</v>
      </c>
      <c r="M88" s="19">
        <f t="shared" si="24"/>
        <v>0</v>
      </c>
      <c r="O88" s="19">
        <f t="shared" si="25"/>
        <v>19440</v>
      </c>
      <c r="Q88" s="19">
        <f t="shared" si="26"/>
        <v>0</v>
      </c>
      <c r="S88" s="19">
        <f t="shared" si="27"/>
        <v>2428</v>
      </c>
      <c r="T88" s="19"/>
      <c r="U88" s="19">
        <f t="shared" si="28"/>
        <v>5702</v>
      </c>
      <c r="Z88" s="20">
        <f t="shared" si="29"/>
        <v>35458.30322437431</v>
      </c>
      <c r="AB88" s="11" t="str">
        <f t="shared" si="30"/>
        <v>Ok</v>
      </c>
    </row>
    <row r="89" spans="1:28" s="11" customFormat="1" ht="15">
      <c r="A89" s="18" t="s">
        <v>41</v>
      </c>
      <c r="C89" s="19">
        <f t="shared" si="19"/>
        <v>9</v>
      </c>
      <c r="E89" s="19">
        <f t="shared" si="20"/>
        <v>108.92000000000002</v>
      </c>
      <c r="F89" s="19">
        <f t="shared" si="21"/>
        <v>0</v>
      </c>
      <c r="H89" s="19">
        <f t="shared" si="22"/>
        <v>0</v>
      </c>
      <c r="K89" s="19">
        <f t="shared" si="23"/>
        <v>0</v>
      </c>
      <c r="M89" s="19">
        <f t="shared" si="24"/>
        <v>0</v>
      </c>
      <c r="O89" s="19">
        <f t="shared" si="25"/>
        <v>0</v>
      </c>
      <c r="Q89" s="19">
        <f t="shared" si="26"/>
        <v>0</v>
      </c>
      <c r="S89" s="19">
        <f t="shared" si="27"/>
        <v>0</v>
      </c>
      <c r="T89" s="19"/>
      <c r="U89" s="19">
        <f t="shared" si="28"/>
        <v>7</v>
      </c>
      <c r="Z89" s="20">
        <f t="shared" si="29"/>
        <v>124.92000000000002</v>
      </c>
      <c r="AB89" s="11" t="str">
        <f t="shared" si="30"/>
        <v>Ok</v>
      </c>
    </row>
    <row r="90" spans="1:28" s="11" customFormat="1" ht="15">
      <c r="A90" s="18" t="s">
        <v>42</v>
      </c>
      <c r="C90" s="19">
        <f t="shared" si="19"/>
        <v>60</v>
      </c>
      <c r="E90" s="19">
        <f t="shared" si="20"/>
        <v>669.0799999999999</v>
      </c>
      <c r="F90" s="19">
        <f t="shared" si="21"/>
        <v>1856</v>
      </c>
      <c r="H90" s="19">
        <f t="shared" si="22"/>
        <v>3443</v>
      </c>
      <c r="K90" s="19">
        <f t="shared" si="23"/>
        <v>3134</v>
      </c>
      <c r="M90" s="19">
        <f t="shared" si="24"/>
        <v>0</v>
      </c>
      <c r="O90" s="19">
        <f t="shared" si="25"/>
        <v>0</v>
      </c>
      <c r="Q90" s="19">
        <f t="shared" si="26"/>
        <v>0</v>
      </c>
      <c r="S90" s="19">
        <f t="shared" si="27"/>
        <v>3801</v>
      </c>
      <c r="T90" s="19"/>
      <c r="U90" s="19">
        <f t="shared" si="28"/>
        <v>523</v>
      </c>
      <c r="Z90" s="20">
        <f t="shared" si="29"/>
        <v>13486.08</v>
      </c>
      <c r="AB90" s="11" t="str">
        <f t="shared" si="30"/>
        <v>Ok</v>
      </c>
    </row>
    <row r="91" spans="1:28" s="11" customFormat="1" ht="15">
      <c r="A91" s="18" t="s">
        <v>43</v>
      </c>
      <c r="C91" s="19">
        <f t="shared" si="19"/>
        <v>7896</v>
      </c>
      <c r="E91" s="19">
        <f t="shared" si="20"/>
        <v>31930.512496019808</v>
      </c>
      <c r="F91" s="19">
        <f t="shared" si="21"/>
        <v>22197</v>
      </c>
      <c r="H91" s="19">
        <f t="shared" si="22"/>
        <v>6451</v>
      </c>
      <c r="K91" s="19">
        <f t="shared" si="23"/>
        <v>6883</v>
      </c>
      <c r="M91" s="19">
        <f t="shared" si="24"/>
        <v>11967</v>
      </c>
      <c r="O91" s="19">
        <f t="shared" si="25"/>
        <v>20196</v>
      </c>
      <c r="Q91" s="19">
        <f t="shared" si="26"/>
        <v>2040</v>
      </c>
      <c r="S91" s="19">
        <f t="shared" si="27"/>
        <v>23554</v>
      </c>
      <c r="T91" s="19"/>
      <c r="U91" s="19">
        <f t="shared" si="28"/>
        <v>17502</v>
      </c>
      <c r="Z91" s="20">
        <f t="shared" si="29"/>
        <v>150616.5124960198</v>
      </c>
      <c r="AB91" s="11" t="str">
        <f t="shared" si="30"/>
        <v>Ok</v>
      </c>
    </row>
    <row r="92" spans="1:26" s="11" customFormat="1" ht="15">
      <c r="A92" s="21"/>
      <c r="C92" s="19"/>
      <c r="H92" s="19"/>
      <c r="K92" s="19"/>
      <c r="Q92" s="19"/>
      <c r="S92" s="19"/>
      <c r="T92" s="19"/>
      <c r="Z92" s="22"/>
    </row>
    <row r="93" spans="1:26" s="11" customFormat="1" ht="15">
      <c r="A93" s="21"/>
      <c r="C93" s="19"/>
      <c r="H93" s="19"/>
      <c r="Q93" s="19"/>
      <c r="S93" s="19"/>
      <c r="T93" s="19"/>
      <c r="Z93" s="22"/>
    </row>
    <row r="94" spans="1:26" s="11" customFormat="1" ht="15">
      <c r="A94" s="17" t="s">
        <v>44</v>
      </c>
      <c r="C94" s="19"/>
      <c r="H94" s="19"/>
      <c r="Q94" s="19"/>
      <c r="S94" s="19"/>
      <c r="T94" s="19"/>
      <c r="Z94" s="22"/>
    </row>
    <row r="95" spans="1:28" s="11" customFormat="1" ht="15">
      <c r="A95" s="18" t="s">
        <v>45</v>
      </c>
      <c r="C95" s="19">
        <f aca="true" t="shared" si="31" ref="C95:C100">C20+K20+I20+N20+X20</f>
        <v>55</v>
      </c>
      <c r="E95" s="19">
        <f aca="true" t="shared" si="32" ref="E95:E100">H20</f>
        <v>408</v>
      </c>
      <c r="F95" s="19">
        <f aca="true" t="shared" si="33" ref="F95:F100">J20+S20</f>
        <v>4941</v>
      </c>
      <c r="H95" s="19">
        <f aca="true" t="shared" si="34" ref="H95:H100">B20+P20+T20+Y20</f>
        <v>0</v>
      </c>
      <c r="K95" s="19">
        <f aca="true" t="shared" si="35" ref="K95:K100">D20+G20+U20+W20</f>
        <v>35</v>
      </c>
      <c r="M95" s="19">
        <f aca="true" t="shared" si="36" ref="M95:M100">Q20</f>
        <v>0</v>
      </c>
      <c r="O95" s="19">
        <f aca="true" t="shared" si="37" ref="O95:O100">V20</f>
        <v>0</v>
      </c>
      <c r="Q95" s="19">
        <f aca="true" t="shared" si="38" ref="Q95:Q100">F20+L20+O20+Z20+M20</f>
        <v>111</v>
      </c>
      <c r="S95" s="19">
        <f aca="true" t="shared" si="39" ref="S95:S100">R20+E20</f>
        <v>0</v>
      </c>
      <c r="T95" s="19"/>
      <c r="U95" s="19">
        <f aca="true" t="shared" si="40" ref="U95:U100">AA20+AB20+AC20</f>
        <v>0</v>
      </c>
      <c r="Z95" s="20">
        <f aca="true" t="shared" si="41" ref="Z95:Z100">SUM(B95:U95)</f>
        <v>5550</v>
      </c>
      <c r="AB95" s="11" t="str">
        <f aca="true" t="shared" si="42" ref="AB95:AB100">IF(Z95=AD20,"Ok","Fejl")</f>
        <v>Ok</v>
      </c>
    </row>
    <row r="96" spans="1:28" s="11" customFormat="1" ht="15">
      <c r="A96" s="18" t="s">
        <v>46</v>
      </c>
      <c r="C96" s="19">
        <f t="shared" si="31"/>
        <v>36</v>
      </c>
      <c r="E96" s="19">
        <f t="shared" si="32"/>
        <v>19</v>
      </c>
      <c r="F96" s="19">
        <f t="shared" si="33"/>
        <v>2283</v>
      </c>
      <c r="H96" s="19">
        <f t="shared" si="34"/>
        <v>0</v>
      </c>
      <c r="K96" s="19">
        <f t="shared" si="35"/>
        <v>8</v>
      </c>
      <c r="M96" s="19">
        <f t="shared" si="36"/>
        <v>0</v>
      </c>
      <c r="O96" s="19">
        <f t="shared" si="37"/>
        <v>0</v>
      </c>
      <c r="Q96" s="19">
        <f t="shared" si="38"/>
        <v>0</v>
      </c>
      <c r="S96" s="19">
        <f t="shared" si="39"/>
        <v>0</v>
      </c>
      <c r="T96" s="19"/>
      <c r="U96" s="19">
        <f t="shared" si="40"/>
        <v>0</v>
      </c>
      <c r="Z96" s="20">
        <f t="shared" si="41"/>
        <v>2346</v>
      </c>
      <c r="AB96" s="11" t="str">
        <f t="shared" si="42"/>
        <v>Ok</v>
      </c>
    </row>
    <row r="97" spans="1:28" s="11" customFormat="1" ht="15">
      <c r="A97" s="18" t="s">
        <v>47</v>
      </c>
      <c r="C97" s="19">
        <f t="shared" si="31"/>
        <v>0</v>
      </c>
      <c r="E97" s="19">
        <f t="shared" si="32"/>
        <v>1</v>
      </c>
      <c r="F97" s="19">
        <f t="shared" si="33"/>
        <v>539</v>
      </c>
      <c r="H97" s="19">
        <f t="shared" si="34"/>
        <v>0</v>
      </c>
      <c r="K97" s="19">
        <f t="shared" si="35"/>
        <v>0</v>
      </c>
      <c r="M97" s="19">
        <f t="shared" si="36"/>
        <v>0</v>
      </c>
      <c r="O97" s="19">
        <f t="shared" si="37"/>
        <v>0</v>
      </c>
      <c r="Q97" s="19">
        <f t="shared" si="38"/>
        <v>4</v>
      </c>
      <c r="S97" s="19">
        <f t="shared" si="39"/>
        <v>0</v>
      </c>
      <c r="T97" s="19"/>
      <c r="U97" s="19">
        <f t="shared" si="40"/>
        <v>0</v>
      </c>
      <c r="Z97" s="20">
        <f t="shared" si="41"/>
        <v>544</v>
      </c>
      <c r="AB97" s="11" t="str">
        <f t="shared" si="42"/>
        <v>Ok</v>
      </c>
    </row>
    <row r="98" spans="1:28" s="11" customFormat="1" ht="15">
      <c r="A98" s="18" t="s">
        <v>48</v>
      </c>
      <c r="C98" s="19">
        <f t="shared" si="31"/>
        <v>0</v>
      </c>
      <c r="E98" s="19">
        <f t="shared" si="32"/>
        <v>0</v>
      </c>
      <c r="F98" s="19">
        <f t="shared" si="33"/>
        <v>0</v>
      </c>
      <c r="H98" s="19">
        <f t="shared" si="34"/>
        <v>0</v>
      </c>
      <c r="K98" s="19">
        <f t="shared" si="35"/>
        <v>0</v>
      </c>
      <c r="M98" s="19">
        <f t="shared" si="36"/>
        <v>0</v>
      </c>
      <c r="O98" s="19">
        <f t="shared" si="37"/>
        <v>0</v>
      </c>
      <c r="Q98" s="19">
        <f t="shared" si="38"/>
        <v>0</v>
      </c>
      <c r="S98" s="19">
        <f t="shared" si="39"/>
        <v>0</v>
      </c>
      <c r="T98" s="19"/>
      <c r="U98" s="19">
        <f t="shared" si="40"/>
        <v>21</v>
      </c>
      <c r="Z98" s="20">
        <f t="shared" si="41"/>
        <v>21</v>
      </c>
      <c r="AB98" s="11" t="str">
        <f t="shared" si="42"/>
        <v>Ok</v>
      </c>
    </row>
    <row r="99" spans="1:28" s="11" customFormat="1" ht="15">
      <c r="A99" s="18" t="s">
        <v>49</v>
      </c>
      <c r="C99" s="19">
        <f>C24+K24+I24+N24+X24</f>
        <v>3016</v>
      </c>
      <c r="E99" s="19">
        <f t="shared" si="32"/>
        <v>30608.487503980192</v>
      </c>
      <c r="F99" s="19">
        <f t="shared" si="33"/>
        <v>10347</v>
      </c>
      <c r="H99" s="19">
        <f t="shared" si="34"/>
        <v>5907</v>
      </c>
      <c r="K99" s="19">
        <f t="shared" si="35"/>
        <v>9238</v>
      </c>
      <c r="M99" s="19">
        <f t="shared" si="36"/>
        <v>0</v>
      </c>
      <c r="O99" s="19">
        <f t="shared" si="37"/>
        <v>2043</v>
      </c>
      <c r="Q99" s="19">
        <f t="shared" si="38"/>
        <v>45</v>
      </c>
      <c r="S99" s="19">
        <f t="shared" si="39"/>
        <v>72018</v>
      </c>
      <c r="T99" s="19"/>
      <c r="U99" s="19">
        <f t="shared" si="40"/>
        <v>1977</v>
      </c>
      <c r="Z99" s="20">
        <f t="shared" si="41"/>
        <v>135199.4875039802</v>
      </c>
      <c r="AB99" s="11" t="str">
        <f t="shared" si="42"/>
        <v>Ok</v>
      </c>
    </row>
    <row r="100" spans="1:28" s="11" customFormat="1" ht="15">
      <c r="A100" s="18" t="s">
        <v>50</v>
      </c>
      <c r="C100" s="19">
        <f t="shared" si="31"/>
        <v>3107</v>
      </c>
      <c r="E100" s="19">
        <f t="shared" si="32"/>
        <v>31036.487503980192</v>
      </c>
      <c r="F100" s="19">
        <f t="shared" si="33"/>
        <v>18110</v>
      </c>
      <c r="H100" s="19">
        <f t="shared" si="34"/>
        <v>5907</v>
      </c>
      <c r="K100" s="19">
        <f t="shared" si="35"/>
        <v>9281</v>
      </c>
      <c r="M100" s="19">
        <f t="shared" si="36"/>
        <v>0</v>
      </c>
      <c r="O100" s="19">
        <f t="shared" si="37"/>
        <v>2043</v>
      </c>
      <c r="Q100" s="19">
        <f t="shared" si="38"/>
        <v>160</v>
      </c>
      <c r="S100" s="19">
        <f t="shared" si="39"/>
        <v>72018</v>
      </c>
      <c r="T100" s="19"/>
      <c r="U100" s="19">
        <f t="shared" si="40"/>
        <v>1998</v>
      </c>
      <c r="Z100" s="20">
        <f t="shared" si="41"/>
        <v>143660.4875039802</v>
      </c>
      <c r="AB100" s="11" t="str">
        <f t="shared" si="42"/>
        <v>Ok</v>
      </c>
    </row>
    <row r="101" spans="1:26" s="11" customFormat="1" ht="15">
      <c r="A101" s="21"/>
      <c r="C101" s="19"/>
      <c r="H101" s="19"/>
      <c r="Q101" s="19"/>
      <c r="S101" s="19"/>
      <c r="T101" s="19"/>
      <c r="Z101" s="20"/>
    </row>
    <row r="102" spans="1:28" s="11" customFormat="1" ht="15">
      <c r="A102" s="17" t="s">
        <v>51</v>
      </c>
      <c r="C102" s="19">
        <f>C82+C91+C100</f>
        <v>11089</v>
      </c>
      <c r="D102" s="19"/>
      <c r="E102" s="19">
        <f>E82+E91+E100</f>
        <v>70959</v>
      </c>
      <c r="F102" s="19">
        <f>F82+F91+F100</f>
        <v>40620</v>
      </c>
      <c r="G102" s="19"/>
      <c r="H102" s="19">
        <f>H82+H91+H100</f>
        <v>12385</v>
      </c>
      <c r="I102" s="19"/>
      <c r="J102" s="19"/>
      <c r="K102" s="19">
        <f>K82+K91+K100</f>
        <v>16190</v>
      </c>
      <c r="L102" s="19"/>
      <c r="M102" s="19">
        <f>M82+M91+M100</f>
        <v>12018</v>
      </c>
      <c r="N102" s="19"/>
      <c r="O102" s="19">
        <f>O82+O91+O100</f>
        <v>22713</v>
      </c>
      <c r="P102" s="19"/>
      <c r="Q102" s="19">
        <f>Q82+Q91+Q100</f>
        <v>6472</v>
      </c>
      <c r="R102" s="19"/>
      <c r="S102" s="19">
        <f>S82+S91+S100</f>
        <v>95572</v>
      </c>
      <c r="T102" s="19"/>
      <c r="U102" s="19">
        <f>U82+U91+U100</f>
        <v>19501</v>
      </c>
      <c r="Z102" s="20">
        <f aca="true" t="shared" si="43" ref="Z102:Z107">SUM(B102:U102)</f>
        <v>307519</v>
      </c>
      <c r="AB102" s="11" t="str">
        <f aca="true" t="shared" si="44" ref="AB102:AB107">IF(Z102=AD27,"Ok","Fejl")</f>
        <v>Ok</v>
      </c>
    </row>
    <row r="103" spans="1:30" s="11" customFormat="1" ht="15">
      <c r="A103" s="23" t="s">
        <v>52</v>
      </c>
      <c r="C103" s="19">
        <f>C77+C86+C95</f>
        <v>1332</v>
      </c>
      <c r="D103" s="19"/>
      <c r="E103" s="19">
        <f>E77+E86+E95</f>
        <v>26158.321393623934</v>
      </c>
      <c r="F103" s="19">
        <f>F77+F86+F95</f>
        <v>18071</v>
      </c>
      <c r="G103" s="19"/>
      <c r="H103" s="19">
        <f>H77+H86+H95</f>
        <v>683</v>
      </c>
      <c r="I103" s="19"/>
      <c r="J103" s="19"/>
      <c r="K103" s="19">
        <f>K77+K86+K95</f>
        <v>2563</v>
      </c>
      <c r="L103" s="19"/>
      <c r="M103" s="19">
        <f>M77+M86+M95</f>
        <v>11931</v>
      </c>
      <c r="N103" s="19"/>
      <c r="O103" s="19">
        <f>O77+O86+O95</f>
        <v>676</v>
      </c>
      <c r="P103" s="19"/>
      <c r="Q103" s="19">
        <f>Q77+Q86+Q95</f>
        <v>5776</v>
      </c>
      <c r="R103" s="19"/>
      <c r="S103" s="19">
        <f>S77+S86+S95</f>
        <v>12292</v>
      </c>
      <c r="T103" s="19"/>
      <c r="U103" s="19">
        <f>U77+U86+U95</f>
        <v>651</v>
      </c>
      <c r="Z103" s="20">
        <f t="shared" si="43"/>
        <v>80133.32139362393</v>
      </c>
      <c r="AB103" s="11" t="str">
        <f t="shared" si="44"/>
        <v>Ok</v>
      </c>
      <c r="AD103" s="19"/>
    </row>
    <row r="104" spans="1:28" s="11" customFormat="1" ht="15">
      <c r="A104" s="23" t="s">
        <v>53</v>
      </c>
      <c r="C104" s="19">
        <f>C78+C87+C96</f>
        <v>4566</v>
      </c>
      <c r="D104" s="19"/>
      <c r="E104" s="19">
        <f aca="true" t="shared" si="45" ref="E104:F107">E78+E87+E96</f>
        <v>9871.887878021562</v>
      </c>
      <c r="F104" s="19">
        <f t="shared" si="45"/>
        <v>7689</v>
      </c>
      <c r="G104" s="19"/>
      <c r="H104" s="19">
        <f>H78+H87+H96</f>
        <v>2221</v>
      </c>
      <c r="I104" s="19"/>
      <c r="J104" s="19"/>
      <c r="K104" s="19">
        <f>K78+K87+K96</f>
        <v>410</v>
      </c>
      <c r="L104" s="19"/>
      <c r="M104" s="19">
        <f>M78+M87+M96</f>
        <v>87</v>
      </c>
      <c r="N104" s="19"/>
      <c r="O104" s="19">
        <f>O78+O87+O96</f>
        <v>88</v>
      </c>
      <c r="P104" s="19"/>
      <c r="Q104" s="19">
        <f>Q78+Q87+Q96</f>
        <v>647</v>
      </c>
      <c r="R104" s="19"/>
      <c r="S104" s="19">
        <f aca="true" t="shared" si="46" ref="S104:U107">S78+S87+S96</f>
        <v>5033</v>
      </c>
      <c r="T104" s="19"/>
      <c r="U104" s="19">
        <f t="shared" si="46"/>
        <v>10620</v>
      </c>
      <c r="Z104" s="20">
        <f t="shared" si="43"/>
        <v>41232.88787802156</v>
      </c>
      <c r="AB104" s="11" t="str">
        <f t="shared" si="44"/>
        <v>Ok</v>
      </c>
    </row>
    <row r="105" spans="1:28" s="11" customFormat="1" ht="15">
      <c r="A105" s="23" t="s">
        <v>54</v>
      </c>
      <c r="C105" s="19">
        <f>C79+C88+C97</f>
        <v>2106</v>
      </c>
      <c r="D105" s="19"/>
      <c r="E105" s="19">
        <f t="shared" si="45"/>
        <v>3321.303224374312</v>
      </c>
      <c r="F105" s="19">
        <f t="shared" si="45"/>
        <v>2651</v>
      </c>
      <c r="G105" s="19"/>
      <c r="H105" s="19">
        <f>H79+H88+H97</f>
        <v>131</v>
      </c>
      <c r="I105" s="19"/>
      <c r="J105" s="19"/>
      <c r="K105" s="19">
        <f>K79+K88+K97</f>
        <v>845</v>
      </c>
      <c r="L105" s="19"/>
      <c r="M105" s="19">
        <f>M79+M88+M97</f>
        <v>0</v>
      </c>
      <c r="N105" s="19"/>
      <c r="O105" s="19">
        <f>O79+O88+O97</f>
        <v>19906</v>
      </c>
      <c r="P105" s="19"/>
      <c r="Q105" s="19">
        <f>Q79+Q88+Q97</f>
        <v>4</v>
      </c>
      <c r="R105" s="19"/>
      <c r="S105" s="19">
        <f t="shared" si="46"/>
        <v>2428</v>
      </c>
      <c r="T105" s="19"/>
      <c r="U105" s="19">
        <f t="shared" si="46"/>
        <v>5702</v>
      </c>
      <c r="Z105" s="20">
        <f t="shared" si="43"/>
        <v>37094.30322437431</v>
      </c>
      <c r="AB105" s="11" t="str">
        <f t="shared" si="44"/>
        <v>Ok</v>
      </c>
    </row>
    <row r="106" spans="1:28" s="11" customFormat="1" ht="15">
      <c r="A106" s="23" t="s">
        <v>55</v>
      </c>
      <c r="C106" s="19">
        <f>C80+C89+C98</f>
        <v>9</v>
      </c>
      <c r="D106" s="19"/>
      <c r="E106" s="19">
        <f t="shared" si="45"/>
        <v>159.75</v>
      </c>
      <c r="F106" s="19">
        <f t="shared" si="45"/>
        <v>0</v>
      </c>
      <c r="G106" s="19"/>
      <c r="H106" s="19">
        <f>H80+H89+H98</f>
        <v>0</v>
      </c>
      <c r="I106" s="19"/>
      <c r="J106" s="19"/>
      <c r="K106" s="19">
        <f>K80+K89+K98</f>
        <v>0</v>
      </c>
      <c r="L106" s="19"/>
      <c r="M106" s="19">
        <f>M80+M89+M98</f>
        <v>0</v>
      </c>
      <c r="N106" s="19"/>
      <c r="O106" s="19">
        <f>O80+O89+O98</f>
        <v>0</v>
      </c>
      <c r="P106" s="19"/>
      <c r="Q106" s="19">
        <f>Q80+Q89+Q98</f>
        <v>0</v>
      </c>
      <c r="R106" s="19"/>
      <c r="S106" s="19">
        <f t="shared" si="46"/>
        <v>0</v>
      </c>
      <c r="T106" s="19"/>
      <c r="U106" s="19">
        <f t="shared" si="46"/>
        <v>28</v>
      </c>
      <c r="Z106" s="20">
        <f t="shared" si="43"/>
        <v>196.75</v>
      </c>
      <c r="AB106" s="11" t="str">
        <f t="shared" si="44"/>
        <v>Ok</v>
      </c>
    </row>
    <row r="107" spans="1:28" s="11" customFormat="1" ht="15">
      <c r="A107" s="23" t="s">
        <v>56</v>
      </c>
      <c r="C107" s="19">
        <f>C81+C90+C99</f>
        <v>3076</v>
      </c>
      <c r="D107" s="19"/>
      <c r="E107" s="19">
        <f t="shared" si="45"/>
        <v>31447.737503980192</v>
      </c>
      <c r="F107" s="19">
        <f t="shared" si="45"/>
        <v>12209</v>
      </c>
      <c r="G107" s="19"/>
      <c r="H107" s="19">
        <f>H81+H90+H99</f>
        <v>9350</v>
      </c>
      <c r="I107" s="19"/>
      <c r="J107" s="19"/>
      <c r="K107" s="19">
        <f>K81+K90+K99</f>
        <v>12372</v>
      </c>
      <c r="L107" s="19"/>
      <c r="M107" s="19">
        <f>M81+M90+M99</f>
        <v>0</v>
      </c>
      <c r="N107" s="19"/>
      <c r="O107" s="19">
        <f>O81+O90+O99</f>
        <v>2043</v>
      </c>
      <c r="P107" s="19"/>
      <c r="Q107" s="19">
        <f>Q81+Q90+Q99</f>
        <v>45</v>
      </c>
      <c r="R107" s="19"/>
      <c r="S107" s="19">
        <f t="shared" si="46"/>
        <v>75819</v>
      </c>
      <c r="T107" s="19"/>
      <c r="U107" s="19">
        <f t="shared" si="46"/>
        <v>2500</v>
      </c>
      <c r="Z107" s="20">
        <f t="shared" si="43"/>
        <v>148861.7375039802</v>
      </c>
      <c r="AB107" s="11" t="str">
        <f t="shared" si="44"/>
        <v>Ok</v>
      </c>
    </row>
    <row r="108" spans="1:26" s="11" customFormat="1" ht="15">
      <c r="A108" s="17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Z108" s="20"/>
    </row>
    <row r="109" spans="1:26" s="11" customFormat="1" ht="15">
      <c r="A109" s="21"/>
      <c r="C109" s="19"/>
      <c r="H109" s="19"/>
      <c r="Q109" s="19"/>
      <c r="S109" s="19"/>
      <c r="T109" s="19"/>
      <c r="Z109" s="22"/>
    </row>
    <row r="110" spans="1:26" s="11" customFormat="1" ht="15">
      <c r="A110" s="17" t="s">
        <v>57</v>
      </c>
      <c r="C110" s="19"/>
      <c r="H110" s="19"/>
      <c r="Q110" s="19"/>
      <c r="S110" s="19"/>
      <c r="T110" s="19"/>
      <c r="Z110" s="22"/>
    </row>
    <row r="111" spans="1:28" s="11" customFormat="1" ht="15">
      <c r="A111" s="18" t="s">
        <v>58</v>
      </c>
      <c r="C111" s="19">
        <f>C35+K35+I35+N35+X35</f>
        <v>4376</v>
      </c>
      <c r="E111" s="19">
        <f>H35</f>
        <v>4861</v>
      </c>
      <c r="F111" s="19">
        <f>J35+S35</f>
        <v>1679</v>
      </c>
      <c r="H111" s="19">
        <f>B35+P35+T35+Y35</f>
        <v>434</v>
      </c>
      <c r="K111" s="19">
        <f>D35+G35+U35+W35</f>
        <v>1671</v>
      </c>
      <c r="M111" s="19">
        <f>Q35</f>
        <v>0</v>
      </c>
      <c r="O111" s="19">
        <f>V35</f>
        <v>4700</v>
      </c>
      <c r="Q111" s="19">
        <f>F35+L35+O35+Z35+M35</f>
        <v>3</v>
      </c>
      <c r="S111" s="19">
        <f>R35+E35</f>
        <v>3680</v>
      </c>
      <c r="T111" s="19"/>
      <c r="U111" s="19">
        <f>AA35+AB35+AC35</f>
        <v>2636</v>
      </c>
      <c r="Z111" s="20">
        <f>SUM(B111:U111)</f>
        <v>24040</v>
      </c>
      <c r="AB111" s="11" t="str">
        <f>IF(Z111=AD35,"Ok","Fejl")</f>
        <v>Ok</v>
      </c>
    </row>
    <row r="112" spans="1:26" s="11" customFormat="1" ht="15">
      <c r="A112" s="21"/>
      <c r="C112" s="19"/>
      <c r="H112" s="19"/>
      <c r="Q112" s="19"/>
      <c r="S112" s="19"/>
      <c r="T112" s="19"/>
      <c r="Z112" s="22"/>
    </row>
    <row r="113" spans="1:26" s="11" customFormat="1" ht="15">
      <c r="A113" s="21"/>
      <c r="C113" s="19"/>
      <c r="H113" s="19"/>
      <c r="Q113" s="19"/>
      <c r="S113" s="19"/>
      <c r="T113" s="19"/>
      <c r="Z113" s="22"/>
    </row>
    <row r="114" spans="1:26" s="11" customFormat="1" ht="15">
      <c r="A114" s="17" t="s">
        <v>59</v>
      </c>
      <c r="C114" s="19"/>
      <c r="H114" s="19"/>
      <c r="Q114" s="19"/>
      <c r="S114" s="19"/>
      <c r="T114" s="19"/>
      <c r="Z114" s="22"/>
    </row>
    <row r="115" spans="1:28" s="11" customFormat="1" ht="15">
      <c r="A115" s="18" t="s">
        <v>60</v>
      </c>
      <c r="C115" s="19">
        <f>C38+K38+I38+N38+X38</f>
        <v>15465</v>
      </c>
      <c r="E115" s="19">
        <f>H38</f>
        <v>75820</v>
      </c>
      <c r="F115" s="19">
        <f>J38+S38</f>
        <v>42299</v>
      </c>
      <c r="H115" s="19">
        <f>B38+P38+T38+Y38</f>
        <v>12819</v>
      </c>
      <c r="K115" s="19">
        <f>D38+G38+U38+W38</f>
        <v>17861</v>
      </c>
      <c r="M115" s="19">
        <f>Q38</f>
        <v>12018</v>
      </c>
      <c r="O115" s="19">
        <f>V38</f>
        <v>27413</v>
      </c>
      <c r="Q115" s="19">
        <f>F38+L38+O38+Z38+M38</f>
        <v>6475</v>
      </c>
      <c r="S115" s="19">
        <f>R38+E38</f>
        <v>99252</v>
      </c>
      <c r="T115" s="19"/>
      <c r="U115" s="19">
        <f>AA38+AB38+AC38</f>
        <v>22137</v>
      </c>
      <c r="Z115" s="20">
        <f>SUM(B115:U115)</f>
        <v>331559</v>
      </c>
      <c r="AB115" s="11" t="str">
        <f>IF(Z115=AD38,"Ok","Fejl")</f>
        <v>Ok</v>
      </c>
    </row>
    <row r="116" spans="1:28" s="11" customFormat="1" ht="15">
      <c r="A116" s="18" t="s">
        <v>61</v>
      </c>
      <c r="C116" s="19">
        <f>C39+K39+I39+N39+X39</f>
        <v>11386</v>
      </c>
      <c r="E116" s="19">
        <f>H39</f>
        <v>42297</v>
      </c>
      <c r="F116" s="19">
        <f>J39+S39</f>
        <v>24969</v>
      </c>
      <c r="H116" s="19">
        <f>B39+P39+T39+Y39</f>
        <v>4746</v>
      </c>
      <c r="K116" s="19">
        <f>D39+G39+U39+W39</f>
        <v>12990</v>
      </c>
      <c r="M116" s="19">
        <f>Q39</f>
        <v>6772</v>
      </c>
      <c r="O116" s="19">
        <f>V39</f>
        <v>15563</v>
      </c>
      <c r="Q116" s="19">
        <f>F39+L39+O39+Z39+M39</f>
        <v>2034</v>
      </c>
      <c r="S116" s="19">
        <f>R39+E39</f>
        <v>27459</v>
      </c>
      <c r="T116" s="19"/>
      <c r="U116" s="19">
        <f>AA39+AB39+AC39</f>
        <v>18182</v>
      </c>
      <c r="Z116" s="20">
        <f>SUM(B116:U116)</f>
        <v>166398</v>
      </c>
      <c r="AB116" s="11" t="str">
        <f>IF(Z116=AD39,"Ok","Fejl")</f>
        <v>Ok</v>
      </c>
    </row>
    <row r="117" spans="1:26" s="11" customFormat="1" ht="15">
      <c r="A117" s="21"/>
      <c r="C117" s="19"/>
      <c r="H117" s="19"/>
      <c r="K117" s="19"/>
      <c r="M117" s="19"/>
      <c r="Q117" s="19"/>
      <c r="S117" s="19"/>
      <c r="T117" s="19"/>
      <c r="Z117" s="22"/>
    </row>
    <row r="118" spans="1:26" s="11" customFormat="1" ht="15">
      <c r="A118" s="21"/>
      <c r="C118" s="19"/>
      <c r="H118" s="19"/>
      <c r="K118" s="19"/>
      <c r="M118" s="19"/>
      <c r="Q118" s="19"/>
      <c r="S118" s="19"/>
      <c r="T118" s="19"/>
      <c r="Z118" s="22"/>
    </row>
    <row r="119" spans="1:26" s="11" customFormat="1" ht="15">
      <c r="A119" s="17" t="s">
        <v>62</v>
      </c>
      <c r="C119" s="19"/>
      <c r="H119" s="19"/>
      <c r="K119" s="19"/>
      <c r="M119" s="19"/>
      <c r="Q119" s="19"/>
      <c r="S119" s="19"/>
      <c r="T119" s="19"/>
      <c r="Z119" s="22"/>
    </row>
    <row r="120" spans="1:28" s="11" customFormat="1" ht="15">
      <c r="A120" s="18" t="s">
        <v>63</v>
      </c>
      <c r="C120" s="19">
        <f>C42+K42+I42+N42+X42</f>
        <v>713</v>
      </c>
      <c r="E120" s="19">
        <f>H42</f>
        <v>1923</v>
      </c>
      <c r="F120" s="19">
        <f>J42+S42</f>
        <v>4786</v>
      </c>
      <c r="H120" s="19">
        <f>B42+P42+T42+Y42</f>
        <v>462</v>
      </c>
      <c r="K120" s="19">
        <f>D42+G42+U42+W42</f>
        <v>955</v>
      </c>
      <c r="M120" s="19">
        <f>Q42</f>
        <v>494</v>
      </c>
      <c r="O120" s="19">
        <f>V42</f>
        <v>215</v>
      </c>
      <c r="Q120" s="19">
        <f>F42+L42+O42+Z42+M42</f>
        <v>121</v>
      </c>
      <c r="S120" s="19">
        <f>R42+E42</f>
        <v>2617</v>
      </c>
      <c r="T120" s="19"/>
      <c r="U120" s="19">
        <f>AA42+AB42+AC42</f>
        <v>383</v>
      </c>
      <c r="Z120" s="20">
        <f>SUM(B120:U120)</f>
        <v>12669</v>
      </c>
      <c r="AB120" s="11" t="str">
        <f>IF(Z120=AD42,"Ok","Fejl")</f>
        <v>Ok</v>
      </c>
    </row>
    <row r="121" spans="1:28" s="11" customFormat="1" ht="15">
      <c r="A121" s="18" t="s">
        <v>61</v>
      </c>
      <c r="C121" s="19">
        <f>C43+K43+I43+N43+X43</f>
        <v>579</v>
      </c>
      <c r="E121" s="19">
        <f>H43</f>
        <v>1123</v>
      </c>
      <c r="F121" s="19">
        <f>J43+S43</f>
        <v>3652</v>
      </c>
      <c r="H121" s="19">
        <f>B43+P43+T43+Y43</f>
        <v>258</v>
      </c>
      <c r="K121" s="19">
        <f>D43+G43+U43+W43</f>
        <v>741</v>
      </c>
      <c r="M121" s="19">
        <f>Q43</f>
        <v>289</v>
      </c>
      <c r="O121" s="19">
        <f>V43</f>
        <v>141</v>
      </c>
      <c r="Q121" s="19">
        <f>F43+L43+O43+Z43+M43</f>
        <v>71</v>
      </c>
      <c r="S121" s="19">
        <f>R43+E43</f>
        <v>1082</v>
      </c>
      <c r="T121" s="19"/>
      <c r="U121" s="19">
        <f>AA43+AB43+AC43</f>
        <v>323</v>
      </c>
      <c r="Z121" s="20">
        <f>SUM(B121:U121)</f>
        <v>8259</v>
      </c>
      <c r="AB121" s="11" t="str">
        <f>IF(Z121=AD43,"Ok","Fejl")</f>
        <v>Ok</v>
      </c>
    </row>
    <row r="122" spans="1:26" s="11" customFormat="1" ht="15">
      <c r="A122" s="21"/>
      <c r="C122" s="19"/>
      <c r="H122" s="19"/>
      <c r="Q122" s="19"/>
      <c r="S122" s="19"/>
      <c r="T122" s="19"/>
      <c r="Z122" s="22"/>
    </row>
    <row r="123" spans="1:26" s="11" customFormat="1" ht="15">
      <c r="A123" s="21"/>
      <c r="C123" s="19"/>
      <c r="H123" s="19"/>
      <c r="Q123" s="19"/>
      <c r="S123" s="19"/>
      <c r="T123" s="19"/>
      <c r="Z123" s="22"/>
    </row>
    <row r="124" spans="1:26" s="11" customFormat="1" ht="15">
      <c r="A124" s="24" t="s">
        <v>64</v>
      </c>
      <c r="C124" s="19"/>
      <c r="H124" s="19"/>
      <c r="Q124" s="19"/>
      <c r="S124" s="19"/>
      <c r="T124" s="19"/>
      <c r="Z124" s="22"/>
    </row>
    <row r="125" spans="1:28" s="11" customFormat="1" ht="15">
      <c r="A125" s="25" t="s">
        <v>65</v>
      </c>
      <c r="C125" s="19">
        <f>C46+K46+I46+N46+X46</f>
        <v>16178</v>
      </c>
      <c r="E125" s="19">
        <f>H46</f>
        <v>77743</v>
      </c>
      <c r="F125" s="19">
        <f>J46+S46</f>
        <v>47085</v>
      </c>
      <c r="H125" s="19">
        <f>B46+P46+T46+Y46</f>
        <v>13281</v>
      </c>
      <c r="K125" s="19">
        <f>D46+G46+U46+W46</f>
        <v>18816</v>
      </c>
      <c r="M125" s="19">
        <f>Q46</f>
        <v>12512</v>
      </c>
      <c r="O125" s="19">
        <f>V46</f>
        <v>27628</v>
      </c>
      <c r="Q125" s="19">
        <f>F46+L46+O46+Z46+M46</f>
        <v>6596</v>
      </c>
      <c r="S125" s="19">
        <f>R46+E46</f>
        <v>101869</v>
      </c>
      <c r="T125" s="19"/>
      <c r="U125" s="19">
        <f>AA46+AB46+AC46</f>
        <v>22520</v>
      </c>
      <c r="Z125" s="20">
        <f>SUM(B125:U125)</f>
        <v>344228</v>
      </c>
      <c r="AB125" s="11" t="str">
        <f>IF(Z125=AD46,"Ok","Fejl")</f>
        <v>Ok</v>
      </c>
    </row>
    <row r="126" spans="1:26" s="11" customFormat="1" ht="15">
      <c r="A126" s="21"/>
      <c r="C126" s="19"/>
      <c r="H126" s="19"/>
      <c r="Q126" s="19"/>
      <c r="S126" s="19"/>
      <c r="T126" s="19"/>
      <c r="Z126" s="22"/>
    </row>
    <row r="127" spans="1:26" s="11" customFormat="1" ht="15">
      <c r="A127" s="21"/>
      <c r="C127" s="19"/>
      <c r="H127" s="19"/>
      <c r="Q127" s="19"/>
      <c r="S127" s="19"/>
      <c r="T127" s="19"/>
      <c r="Z127" s="22"/>
    </row>
    <row r="128" spans="1:26" s="11" customFormat="1" ht="15">
      <c r="A128" s="17" t="s">
        <v>66</v>
      </c>
      <c r="C128" s="19"/>
      <c r="H128" s="19"/>
      <c r="Q128" s="19"/>
      <c r="S128" s="19"/>
      <c r="T128" s="19"/>
      <c r="Z128" s="22"/>
    </row>
    <row r="129" spans="1:28" s="11" customFormat="1" ht="15">
      <c r="A129" s="18" t="s">
        <v>67</v>
      </c>
      <c r="C129" s="19">
        <f>C49+K49+I49+N49+X49</f>
        <v>183</v>
      </c>
      <c r="E129" s="19">
        <f>H49</f>
        <v>1343</v>
      </c>
      <c r="F129" s="19">
        <f>J49+S49</f>
        <v>54</v>
      </c>
      <c r="H129" s="19">
        <f>B49+P49+T49+Y49</f>
        <v>40</v>
      </c>
      <c r="K129" s="19">
        <f>D49+G49+U49+W49</f>
        <v>310</v>
      </c>
      <c r="M129" s="19">
        <f>Q49</f>
        <v>155</v>
      </c>
      <c r="O129" s="19">
        <f>V49</f>
        <v>494</v>
      </c>
      <c r="Q129" s="19">
        <f>F49+L49+O49+Z49+M49</f>
        <v>75</v>
      </c>
      <c r="S129" s="19">
        <f>R49+E49</f>
        <v>1472</v>
      </c>
      <c r="T129" s="19"/>
      <c r="U129" s="19">
        <f>AA49+AB49+AC49</f>
        <v>256</v>
      </c>
      <c r="Z129" s="20">
        <f>SUM(B129:U129)</f>
        <v>4382</v>
      </c>
      <c r="AB129" s="11" t="str">
        <f>IF(Z129=AD49,"Ok","Fejl")</f>
        <v>Ok</v>
      </c>
    </row>
    <row r="130" spans="1:26" s="11" customFormat="1" ht="15">
      <c r="A130" s="21"/>
      <c r="C130" s="19"/>
      <c r="H130" s="19"/>
      <c r="Q130" s="19"/>
      <c r="S130" s="19"/>
      <c r="T130" s="19"/>
      <c r="Z130" s="22"/>
    </row>
    <row r="131" spans="1:26" s="11" customFormat="1" ht="15">
      <c r="A131" s="21"/>
      <c r="C131" s="19"/>
      <c r="H131" s="19"/>
      <c r="Q131" s="19"/>
      <c r="S131" s="19"/>
      <c r="T131" s="19"/>
      <c r="Z131" s="22"/>
    </row>
    <row r="132" spans="1:26" s="11" customFormat="1" ht="15">
      <c r="A132" s="17" t="s">
        <v>68</v>
      </c>
      <c r="C132" s="19"/>
      <c r="H132" s="19"/>
      <c r="Q132" s="19"/>
      <c r="S132" s="19"/>
      <c r="T132" s="19"/>
      <c r="Z132" s="22"/>
    </row>
    <row r="133" spans="1:28" s="11" customFormat="1" ht="15">
      <c r="A133" s="18" t="s">
        <v>69</v>
      </c>
      <c r="C133" s="19">
        <f>C52+K52+I52+N52+X52</f>
        <v>3370</v>
      </c>
      <c r="E133" s="19">
        <f>H52</f>
        <v>6645</v>
      </c>
      <c r="F133" s="19">
        <f>J52+S52</f>
        <v>4967</v>
      </c>
      <c r="H133" s="19">
        <f>B52+P52+T52+Y52</f>
        <v>826</v>
      </c>
      <c r="K133" s="19">
        <f>D52+G52+U52+W52</f>
        <v>1691</v>
      </c>
      <c r="M133" s="19">
        <f>Q52</f>
        <v>937</v>
      </c>
      <c r="O133" s="19">
        <f>V52</f>
        <v>6767</v>
      </c>
      <c r="Q133" s="19">
        <f>F52+L52+O52+Z52+M52</f>
        <v>2431</v>
      </c>
      <c r="S133" s="19">
        <f>R52+E52</f>
        <v>8537</v>
      </c>
      <c r="T133" s="19"/>
      <c r="U133" s="19">
        <f>AA52+AB52+AC52</f>
        <v>1323</v>
      </c>
      <c r="Z133" s="20">
        <f>SUM(B133:U133)</f>
        <v>37494</v>
      </c>
      <c r="AB133" s="11" t="str">
        <f>IF(Z133=AD52,"Ok","Fejl")</f>
        <v>Ok</v>
      </c>
    </row>
    <row r="134" spans="1:28" s="11" customFormat="1" ht="15">
      <c r="A134" s="18" t="s">
        <v>70</v>
      </c>
      <c r="C134" s="19">
        <f>C53+K53+I53+N53+X53</f>
        <v>2725</v>
      </c>
      <c r="E134" s="19">
        <f>H53</f>
        <v>21954</v>
      </c>
      <c r="F134" s="19">
        <f>J53+S53</f>
        <v>17267</v>
      </c>
      <c r="H134" s="19">
        <f>B53+P53+T53+Y53</f>
        <v>4427</v>
      </c>
      <c r="K134" s="19">
        <f>D53+G53+U53+W53</f>
        <v>4215</v>
      </c>
      <c r="M134" s="19">
        <f>Q53</f>
        <v>0</v>
      </c>
      <c r="O134" s="19">
        <f>V53</f>
        <v>0</v>
      </c>
      <c r="Q134" s="19">
        <f>F53+L53+O53+Z53+M53</f>
        <v>633</v>
      </c>
      <c r="S134" s="19">
        <f>R53+E53</f>
        <v>37538</v>
      </c>
      <c r="T134" s="19"/>
      <c r="U134" s="19">
        <f>AA53+AB53+AC53</f>
        <v>4058</v>
      </c>
      <c r="Z134" s="20">
        <f>SUM(B134:U134)</f>
        <v>92817</v>
      </c>
      <c r="AB134" s="11" t="str">
        <f>IF(Z134=AD53,"Ok","Fejl")</f>
        <v>Ok</v>
      </c>
    </row>
    <row r="135" spans="1:28" s="11" customFormat="1" ht="15">
      <c r="A135" s="18" t="s">
        <v>71</v>
      </c>
      <c r="C135" s="19">
        <f>C54+K54+I54+N54+X54</f>
        <v>6095</v>
      </c>
      <c r="E135" s="19">
        <f>H54</f>
        <v>28599</v>
      </c>
      <c r="F135" s="19">
        <f>J54+S54</f>
        <v>22234</v>
      </c>
      <c r="H135" s="19">
        <f>B54+P54+T54+Y54</f>
        <v>5253</v>
      </c>
      <c r="K135" s="19">
        <f>D54+G54+U54+W54</f>
        <v>5906</v>
      </c>
      <c r="M135" s="19">
        <f>Q54</f>
        <v>937</v>
      </c>
      <c r="O135" s="19">
        <f>V54</f>
        <v>6767</v>
      </c>
      <c r="Q135" s="19">
        <f>F54+L54+O54+Z54+M54</f>
        <v>3064</v>
      </c>
      <c r="S135" s="19">
        <f>R54+E54</f>
        <v>46075</v>
      </c>
      <c r="T135" s="19"/>
      <c r="U135" s="19">
        <f>AA54+AB54+AC54</f>
        <v>5381</v>
      </c>
      <c r="Z135" s="20">
        <f>SUM(B135:U135)</f>
        <v>130311</v>
      </c>
      <c r="AB135" s="11" t="str">
        <f>IF(Z135=AD54,"Ok","Fejl")</f>
        <v>Ok</v>
      </c>
    </row>
    <row r="136" spans="1:26" s="11" customFormat="1" ht="15">
      <c r="A136" s="21"/>
      <c r="C136" s="19"/>
      <c r="H136" s="19"/>
      <c r="Q136" s="19"/>
      <c r="S136" s="19"/>
      <c r="T136" s="19"/>
      <c r="Z136" s="22"/>
    </row>
    <row r="137" spans="1:26" s="11" customFormat="1" ht="15">
      <c r="A137" s="21"/>
      <c r="C137" s="19"/>
      <c r="H137" s="19"/>
      <c r="Q137" s="19"/>
      <c r="S137" s="19"/>
      <c r="T137" s="19"/>
      <c r="Z137" s="22"/>
    </row>
    <row r="138" spans="1:26" s="11" customFormat="1" ht="15">
      <c r="A138" s="17" t="s">
        <v>72</v>
      </c>
      <c r="C138" s="19"/>
      <c r="H138" s="19"/>
      <c r="Q138" s="19"/>
      <c r="S138" s="19"/>
      <c r="T138" s="19"/>
      <c r="Z138" s="22"/>
    </row>
    <row r="139" spans="1:28" s="11" customFormat="1" ht="15">
      <c r="A139" s="18" t="s">
        <v>73</v>
      </c>
      <c r="C139" s="19">
        <f>C57+K57+I57+N57+X57</f>
        <v>22456</v>
      </c>
      <c r="E139" s="19">
        <f>H57</f>
        <v>107685</v>
      </c>
      <c r="F139" s="19">
        <f>J57+S57</f>
        <v>69373</v>
      </c>
      <c r="H139" s="19">
        <f>B57+P57+T57+Y57</f>
        <v>18574</v>
      </c>
      <c r="K139" s="19">
        <f>D57+G57+U57+W57</f>
        <v>25032</v>
      </c>
      <c r="M139" s="19">
        <f>Q57</f>
        <v>13604</v>
      </c>
      <c r="O139" s="19">
        <f>V57</f>
        <v>34889</v>
      </c>
      <c r="Q139" s="19">
        <f>F57+L57+O57+Z57+M57</f>
        <v>9735</v>
      </c>
      <c r="S139" s="19">
        <f>R57+E57</f>
        <v>149416</v>
      </c>
      <c r="T139" s="19"/>
      <c r="U139" s="19">
        <f>AA57+AB57+AC57</f>
        <v>28157</v>
      </c>
      <c r="W139" s="19"/>
      <c r="Z139" s="20">
        <f>SUM(B139:U139)</f>
        <v>478921</v>
      </c>
      <c r="AB139" s="11" t="str">
        <f>IF(Z139=AD57,"Ok","Fejl")</f>
        <v>Ok</v>
      </c>
    </row>
    <row r="140" spans="1:28" s="11" customFormat="1" ht="15">
      <c r="A140" s="11" t="s">
        <v>61</v>
      </c>
      <c r="C140" s="19">
        <f>C58+K58+I58+N58+X58</f>
        <v>16252</v>
      </c>
      <c r="E140" s="19">
        <f>H58</f>
        <v>58680</v>
      </c>
      <c r="F140" s="19">
        <f>J58+S58</f>
        <v>44160</v>
      </c>
      <c r="H140" s="19">
        <f>B58+P58+T58+Y58</f>
        <v>6898</v>
      </c>
      <c r="K140" s="19">
        <f>D58+G58+U58+W58</f>
        <v>18164</v>
      </c>
      <c r="M140" s="19">
        <f>Q58</f>
        <v>7598</v>
      </c>
      <c r="O140" s="19">
        <f>V58</f>
        <v>18177</v>
      </c>
      <c r="Q140" s="19">
        <f>F58+L58+O58+Z58+M58</f>
        <v>2852</v>
      </c>
      <c r="S140" s="19">
        <f>R58+E58</f>
        <v>43892</v>
      </c>
      <c r="T140" s="19"/>
      <c r="U140" s="19">
        <f>AA58+AB58+AC58</f>
        <v>22731</v>
      </c>
      <c r="Z140" s="20">
        <f>SUM(B140:U140)</f>
        <v>239404</v>
      </c>
      <c r="AB140" s="11" t="str">
        <f>IF(Z140=AD58,"Ok","Fejl")</f>
        <v>Ok</v>
      </c>
    </row>
    <row r="141" s="11" customFormat="1" ht="15">
      <c r="F141" s="19"/>
    </row>
    <row r="142" s="11" customFormat="1" ht="15"/>
  </sheetData>
  <mergeCells count="3">
    <mergeCell ref="U69:V69"/>
    <mergeCell ref="U70:V70"/>
    <mergeCell ref="B74:D74"/>
  </mergeCells>
  <printOptions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Holst-Jensen</dc:creator>
  <cp:keywords/>
  <dc:description/>
  <cp:lastModifiedBy>Peder Helms</cp:lastModifiedBy>
  <dcterms:created xsi:type="dcterms:W3CDTF">2023-06-29T08:28:07Z</dcterms:created>
  <dcterms:modified xsi:type="dcterms:W3CDTF">2023-06-29T09:00:11Z</dcterms:modified>
  <cp:category/>
  <cp:version/>
  <cp:contentType/>
  <cp:contentStatus/>
</cp:coreProperties>
</file>